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7520" windowHeight="11760"/>
  </bookViews>
  <sheets>
    <sheet name="ПАСПОРТ" sheetId="1" r:id="rId1"/>
    <sheet name="Соответствие проекта критериям " sheetId="5" r:id="rId2"/>
    <sheet name="Отраслевые направления " sheetId="6" r:id="rId3"/>
    <sheet name="Лист1" sheetId="7" r:id="rId4"/>
  </sheets>
  <externalReferences>
    <externalReference r:id="rId5"/>
  </externalReferences>
  <definedNames>
    <definedName name="_xlnm.Print_Area" localSheetId="0">ПАСПОРТ!$A$1:$V$734</definedName>
    <definedName name="Регионы">[1]Списки!$H$2:$H$86</definedName>
    <definedName name="РегионыФО">[1]Списки!$H$2:$I$86</definedName>
    <definedName name="Список10">[1]Списки!$B$2:$B$9</definedName>
    <definedName name="Список11">[1]Списки!$C$2:$C$7</definedName>
    <definedName name="Список12">[1]Списки!$D$2:$D$7</definedName>
    <definedName name="Список14">[1]Списки!$E$2:$E$3</definedName>
    <definedName name="Список16">[1]Списки!$F$2:$F$3</definedName>
    <definedName name="Список19">[1]Списки!$G$2:$G$3</definedName>
    <definedName name="Список8">[1]Списки!$A$2:$A$8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5" i="1" l="1"/>
  <c r="L275" i="1"/>
  <c r="K275" i="1"/>
  <c r="J275" i="1"/>
  <c r="I275" i="1"/>
  <c r="H275" i="1"/>
  <c r="G275" i="1"/>
  <c r="F275" i="1"/>
  <c r="E275" i="1"/>
  <c r="D275" i="1"/>
  <c r="C275" i="1"/>
  <c r="N333" i="1" l="1"/>
  <c r="N332" i="1"/>
  <c r="N331" i="1"/>
  <c r="N323" i="1"/>
  <c r="N322" i="1"/>
  <c r="N325" i="1"/>
  <c r="N328" i="1"/>
  <c r="N327" i="1"/>
  <c r="N326" i="1"/>
  <c r="N329" i="1"/>
  <c r="N330" i="1"/>
  <c r="K5" i="5" l="1"/>
  <c r="AE33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34" i="5"/>
  <c r="AD33" i="5" s="1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34" i="5"/>
  <c r="AB33" i="5" l="1"/>
  <c r="Q5" i="5"/>
  <c r="N324" i="1" l="1"/>
  <c r="N320" i="1" s="1"/>
  <c r="L320" i="1"/>
  <c r="K320" i="1"/>
  <c r="J320" i="1"/>
  <c r="I320" i="1"/>
  <c r="H320" i="1"/>
  <c r="G320" i="1"/>
  <c r="E320" i="1"/>
  <c r="C320" i="1"/>
  <c r="M320" i="1"/>
  <c r="F320" i="1"/>
  <c r="D320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E294" i="1"/>
  <c r="E290" i="1" s="1"/>
  <c r="F294" i="1"/>
  <c r="F290" i="1" s="1"/>
  <c r="G294" i="1"/>
  <c r="H294" i="1"/>
  <c r="H290" i="1" s="1"/>
  <c r="I294" i="1"/>
  <c r="I290" i="1" s="1"/>
  <c r="J294" i="1"/>
  <c r="J290" i="1" s="1"/>
  <c r="K294" i="1"/>
  <c r="L294" i="1"/>
  <c r="L290" i="1" s="1"/>
  <c r="M294" i="1"/>
  <c r="M290" i="1" s="1"/>
  <c r="N294" i="1"/>
  <c r="N290" i="1" s="1"/>
  <c r="K290" i="1"/>
  <c r="G290" i="1"/>
  <c r="D6" i="5" l="1"/>
  <c r="E7" i="5"/>
  <c r="H36" i="5" s="1"/>
  <c r="E8" i="5"/>
  <c r="H37" i="5" s="1"/>
  <c r="E9" i="5"/>
  <c r="H38" i="5" s="1"/>
  <c r="E10" i="5"/>
  <c r="H39" i="5" s="1"/>
  <c r="E11" i="5"/>
  <c r="H40" i="5" s="1"/>
  <c r="E12" i="5"/>
  <c r="H41" i="5" s="1"/>
  <c r="E13" i="5"/>
  <c r="H42" i="5" s="1"/>
  <c r="E14" i="5"/>
  <c r="H43" i="5" s="1"/>
  <c r="E15" i="5"/>
  <c r="H44" i="5" s="1"/>
  <c r="E16" i="5"/>
  <c r="H45" i="5" s="1"/>
  <c r="E17" i="5"/>
  <c r="H46" i="5" s="1"/>
  <c r="E18" i="5"/>
  <c r="H47" i="5" s="1"/>
  <c r="E19" i="5"/>
  <c r="H48" i="5" s="1"/>
  <c r="E20" i="5"/>
  <c r="H49" i="5" s="1"/>
  <c r="E21" i="5"/>
  <c r="H50" i="5" s="1"/>
  <c r="E22" i="5"/>
  <c r="H51" i="5" s="1"/>
  <c r="E23" i="5"/>
  <c r="H52" i="5" s="1"/>
  <c r="E24" i="5"/>
  <c r="H53" i="5" s="1"/>
  <c r="E25" i="5"/>
  <c r="E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F131" i="1"/>
  <c r="G131" i="1"/>
  <c r="O131" i="1"/>
  <c r="O5" i="5"/>
  <c r="W33" i="5" s="1"/>
  <c r="Y33" i="5" s="1"/>
  <c r="N275" i="1"/>
  <c r="N277" i="1"/>
  <c r="T230" i="1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6" i="5"/>
  <c r="B7" i="5"/>
  <c r="A35" i="5" s="1"/>
  <c r="B8" i="5"/>
  <c r="A36" i="5" s="1"/>
  <c r="B9" i="5"/>
  <c r="A37" i="5" s="1"/>
  <c r="B10" i="5"/>
  <c r="A38" i="5" s="1"/>
  <c r="B11" i="5"/>
  <c r="A39" i="5" s="1"/>
  <c r="B12" i="5"/>
  <c r="A40" i="5" s="1"/>
  <c r="B13" i="5"/>
  <c r="A41" i="5" s="1"/>
  <c r="B14" i="5"/>
  <c r="A42" i="5" s="1"/>
  <c r="B15" i="5"/>
  <c r="A43" i="5" s="1"/>
  <c r="B16" i="5"/>
  <c r="A44" i="5" s="1"/>
  <c r="B17" i="5"/>
  <c r="A45" i="5" s="1"/>
  <c r="B18" i="5"/>
  <c r="A46" i="5" s="1"/>
  <c r="B19" i="5"/>
  <c r="A47" i="5" s="1"/>
  <c r="B20" i="5"/>
  <c r="A48" i="5" s="1"/>
  <c r="B21" i="5"/>
  <c r="A49" i="5" s="1"/>
  <c r="B22" i="5"/>
  <c r="A50" i="5" s="1"/>
  <c r="B23" i="5"/>
  <c r="A51" i="5" s="1"/>
  <c r="B24" i="5"/>
  <c r="A52" i="5" s="1"/>
  <c r="B25" i="5"/>
  <c r="A53" i="5" s="1"/>
  <c r="B6" i="5"/>
  <c r="A34" i="5" s="1"/>
  <c r="H54" i="5" l="1"/>
  <c r="H33" i="5" s="1"/>
  <c r="J33" i="5" s="1"/>
  <c r="H35" i="5"/>
  <c r="A33" i="5"/>
  <c r="Z33" i="5" s="1"/>
  <c r="E5" i="5"/>
  <c r="H34" i="5" s="1"/>
  <c r="E33" i="5"/>
  <c r="G33" i="5" s="1"/>
  <c r="L5" i="5"/>
  <c r="N5" i="5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U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30" i="1"/>
  <c r="E231" i="1"/>
  <c r="E232" i="1"/>
  <c r="D232" i="1" s="1"/>
  <c r="E233" i="1"/>
  <c r="E234" i="1"/>
  <c r="E235" i="1"/>
  <c r="D235" i="1" s="1"/>
  <c r="E236" i="1"/>
  <c r="E237" i="1"/>
  <c r="E238" i="1"/>
  <c r="D238" i="1" s="1"/>
  <c r="E239" i="1"/>
  <c r="E240" i="1"/>
  <c r="E241" i="1"/>
  <c r="D241" i="1" s="1"/>
  <c r="E242" i="1"/>
  <c r="E243" i="1"/>
  <c r="E244" i="1"/>
  <c r="D244" i="1" s="1"/>
  <c r="E245" i="1"/>
  <c r="E246" i="1"/>
  <c r="E247" i="1"/>
  <c r="D247" i="1" s="1"/>
  <c r="E248" i="1"/>
  <c r="E249" i="1"/>
  <c r="E230" i="1"/>
  <c r="B120" i="1"/>
  <c r="D249" i="1" l="1"/>
  <c r="D246" i="1"/>
  <c r="D243" i="1"/>
  <c r="D240" i="1"/>
  <c r="D237" i="1"/>
  <c r="D234" i="1"/>
  <c r="D231" i="1"/>
  <c r="D248" i="1"/>
  <c r="D245" i="1"/>
  <c r="D242" i="1"/>
  <c r="D239" i="1"/>
  <c r="D236" i="1"/>
  <c r="D233" i="1"/>
  <c r="Q33" i="5"/>
  <c r="S33" i="5" s="1"/>
  <c r="N33" i="5"/>
  <c r="P33" i="5" s="1"/>
  <c r="D230" i="1"/>
  <c r="G705" i="1"/>
  <c r="E705" i="1"/>
  <c r="F705" i="1"/>
  <c r="D705" i="1"/>
  <c r="D651" i="1"/>
  <c r="D673" i="1"/>
  <c r="C250" i="1"/>
  <c r="M5" i="5" l="1"/>
  <c r="K33" i="5" s="1"/>
  <c r="M33" i="5" s="1"/>
  <c r="D674" i="1"/>
  <c r="L673" i="1"/>
  <c r="M673" i="1"/>
  <c r="E673" i="1"/>
  <c r="F673" i="1"/>
  <c r="G673" i="1"/>
  <c r="H673" i="1"/>
  <c r="I673" i="1"/>
  <c r="J673" i="1"/>
  <c r="E651" i="1"/>
  <c r="F651" i="1"/>
  <c r="G651" i="1"/>
  <c r="H651" i="1"/>
  <c r="I651" i="1"/>
  <c r="J651" i="1"/>
  <c r="L651" i="1"/>
  <c r="M651" i="1"/>
  <c r="P5" i="5" l="1"/>
  <c r="I674" i="1"/>
  <c r="M674" i="1"/>
  <c r="H674" i="1"/>
  <c r="E674" i="1"/>
  <c r="J674" i="1"/>
  <c r="F674" i="1"/>
  <c r="G674" i="1"/>
  <c r="L674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19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1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685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53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3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01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C573" i="1"/>
  <c r="B573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56" i="1"/>
  <c r="D25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30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198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70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42" i="1"/>
  <c r="B112" i="1"/>
  <c r="B113" i="1"/>
  <c r="B114" i="1"/>
  <c r="B115" i="1"/>
  <c r="B116" i="1"/>
  <c r="B117" i="1"/>
  <c r="B118" i="1"/>
  <c r="B119" i="1"/>
  <c r="B121" i="1"/>
  <c r="B122" i="1"/>
  <c r="B123" i="1"/>
  <c r="B124" i="1"/>
  <c r="B125" i="1"/>
  <c r="B126" i="1"/>
  <c r="B127" i="1"/>
  <c r="B128" i="1"/>
  <c r="B129" i="1"/>
  <c r="B13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AA33" i="5" l="1"/>
  <c r="AC33" i="5" s="1"/>
  <c r="T33" i="5"/>
  <c r="V33" i="5" s="1"/>
  <c r="J5" i="5"/>
  <c r="B33" i="5" s="1"/>
  <c r="D33" i="5" s="1"/>
</calcChain>
</file>

<file path=xl/sharedStrings.xml><?xml version="1.0" encoding="utf-8"?>
<sst xmlns="http://schemas.openxmlformats.org/spreadsheetml/2006/main" count="1412" uniqueCount="609">
  <si>
    <t>Рекомендуемый образец</t>
  </si>
  <si>
    <t>СОГЛАСОВАНО</t>
  </si>
  <si>
    <t>Руководитель органа</t>
  </si>
  <si>
    <t>исполнительной власти</t>
  </si>
  <si>
    <t>субъекта Российской Федерации</t>
  </si>
  <si>
    <t>ПАСПОРТ ПРОЕКТА</t>
  </si>
  <si>
    <t>(наименование субъекта Российской Федерации)</t>
  </si>
  <si>
    <t>1. Наименование проекта</t>
  </si>
  <si>
    <t>2. Место реализации проекта:</t>
  </si>
  <si>
    <t>Наименование населенного пункта</t>
  </si>
  <si>
    <t>№ п/п</t>
  </si>
  <si>
    <t>3. Цель проекта - комплексное развитие</t>
  </si>
  <si>
    <t>наименование территории реализации проекта</t>
  </si>
  <si>
    <t>Для реализации указанной цели будут решены следующие задачи:</t>
  </si>
  <si>
    <t>Наименование задач</t>
  </si>
  <si>
    <t>Целевое значение</t>
  </si>
  <si>
    <t>Решаются 
в рамках проекта да/нет</t>
  </si>
  <si>
    <t>Значение, достигаемое по итогам реализации проекта</t>
  </si>
  <si>
    <t>повышение соотношения среднемесячных располагаемых ресурсов сельского и городского домохозяйств</t>
  </si>
  <si>
    <t>повышение доли общей площади благоустроенных жилых помещений 
в границах территории 
реализации проекта</t>
  </si>
  <si>
    <t>сохранение численности сельского населения 
в границах территории реализации проекта</t>
  </si>
  <si>
    <t>обеспечение в границах территории реализации 
проекта доступа домохозяйств 
к информационно-телекоммуникационной сети "Интернет"</t>
  </si>
  <si>
    <t>обеспечение в границах территории реализации 
проекта доли детей 
в возрасте 1 - 6 лет, получающих дошкольное образование в муниципальной образовательной организации, в общей численности детей 
в возрасте 1 - 6 лет</t>
  </si>
  <si>
    <t>Обеспечение в границах территории реализации 
проекта доли сельского населения, систематически занимающегося физической культурой и спортом</t>
  </si>
  <si>
    <t>обеспечение общеобразовательных организаций в границах территории реализации 
проекта инженерной инфраструктурой (водопровод, центральное отопление, канализация)</t>
  </si>
  <si>
    <t>Обеспечение в границах территории реализации 
проекта уровня газификации жилых домов (квартир) сетевым газом</t>
  </si>
  <si>
    <t>обеспечение доли населения 
в границах территории реализации проекта 
питьевой водой</t>
  </si>
  <si>
    <t>обеспечение доли жилищного фонда в границах территории реализации проекта канализацией</t>
  </si>
  <si>
    <t>сокращение среднего радиуса доступности фельдшерско-акушерского пункта 
для населения, проживающего на территории реализации проекта</t>
  </si>
  <si>
    <t>сокращение среднего радиуса доступности образовательных учреждений для населения, проживающего на территории реализации проекта</t>
  </si>
  <si>
    <t>…</t>
  </si>
  <si>
    <t>до 80%
к 2026</t>
  </si>
  <si>
    <t>до 50%
к 2026</t>
  </si>
  <si>
    <t>до 95%
к 2026</t>
  </si>
  <si>
    <t>до 70%
к 2026</t>
  </si>
  <si>
    <t>до 55%
к 2026</t>
  </si>
  <si>
    <t>до 100%
к 2026</t>
  </si>
  <si>
    <t>до 72%
к 2026</t>
  </si>
  <si>
    <t>до 65%
к 2026</t>
  </si>
  <si>
    <t>до 6 км
к 2026</t>
  </si>
  <si>
    <t>4. Участники проекта:</t>
  </si>
  <si>
    <t>Участники проекта</t>
  </si>
  <si>
    <t>Уровень ответственности</t>
  </si>
  <si>
    <t>Ответственный за разработку паспорта проекта</t>
  </si>
  <si>
    <t>Технический исполнитель по формированию паспорта проекта</t>
  </si>
  <si>
    <t>Ответственный за реализацию проекта в целом</t>
  </si>
  <si>
    <t>Ответственный за подготовку промежуточной и годовой отчетности о реализации проекта</t>
  </si>
  <si>
    <t>Наименование мероприятий</t>
  </si>
  <si>
    <t>I</t>
  </si>
  <si>
    <t>А</t>
  </si>
  <si>
    <t>Итого сроки реализации проекта (год)</t>
  </si>
  <si>
    <t xml:space="preserve">Наименование </t>
  </si>
  <si>
    <t>Ответственные исполнители</t>
  </si>
  <si>
    <t>Инициаторы</t>
  </si>
  <si>
    <t>Наименование мероприятия</t>
  </si>
  <si>
    <t>Сметная стоимость, тыс. рублей</t>
  </si>
  <si>
    <t>Всего</t>
  </si>
  <si>
    <t>ИТОГО:</t>
  </si>
  <si>
    <t>Структура населения</t>
  </si>
  <si>
    <t>Всего населения, чел.</t>
  </si>
  <si>
    <t>от 18 до 65 лет</t>
  </si>
  <si>
    <t>старше 65 лет</t>
  </si>
  <si>
    <t>Экономически активное население</t>
  </si>
  <si>
    <t>Занятое население</t>
  </si>
  <si>
    <t>Описание объектов</t>
  </si>
  <si>
    <t>Природный потенциал</t>
  </si>
  <si>
    <t>Человеческий потенциал</t>
  </si>
  <si>
    <t>Всего по субъекту Российской Федерации</t>
  </si>
  <si>
    <t>Объекты инфраструктуры</t>
  </si>
  <si>
    <t>Значения показателей</t>
  </si>
  <si>
    <t>II</t>
  </si>
  <si>
    <t>Код бюджетной классификации</t>
  </si>
  <si>
    <t>Вид деятельности</t>
  </si>
  <si>
    <t>Наименование мероприятий проекта</t>
  </si>
  <si>
    <t>Телекоммуникационная инфраструктура</t>
  </si>
  <si>
    <t>№ п/п мероприятия в проекте</t>
  </si>
  <si>
    <t>РЕЗУЛЬТАТ (количество баллов, присвоенное проекту)</t>
  </si>
  <si>
    <t>Вид работ в составе мероприятия</t>
  </si>
  <si>
    <t>Отраслевое направление мероприятия</t>
  </si>
  <si>
    <t>а1) Доля планируемых внебюджетных средств в общей стоимости проекта комплексного развития сельских территорий (сельских агломераций)                                                                                                                              (Pip)</t>
  </si>
  <si>
    <t>а2) Доля фактически израсходованных в течение 2-х лет, предшествующих году начала реализации проекта, средств из внебюджетных источников на разработку ПСД и экспертизы в общей стоимости проекта                                                           (Pif)</t>
  </si>
  <si>
    <t>б) Продолжительность достижения планируемых результатов реализации проекта комплексного развития сельских территорий (сельских агломераций)                                                                                                                        (Z)</t>
  </si>
  <si>
    <t>в) Доля жителей сельских территорий (сельских агломераций), где планируется реализация проекта комплексного развития сельских территорий (сельских агломераций), поддержавших целесообразность его реализации, по итогам общественного обсуждения в общей численности жителей сельских территорий (сельских агломераций)
 (Wtd)</t>
  </si>
  <si>
    <t>г) Уровень занятости населения, проживающего на сельских территориях (сельских агломерациях), где планируется реализация проекта комплексного развития сельских территорий (сельских агломераций), к общей численности экономически активного населения                                                                                                                   (E)</t>
  </si>
  <si>
    <t>д) Доля трудоспособного населения в общей численности населения сельских территорий (сельских агломераций), где планируется реализация проекта комплексного развития сельских территорий (сельских агломераций)                                                                                                           (K)</t>
  </si>
  <si>
    <t>е) Доля прироста постоянных рабочих мест, планируемых к созданию на сельских территориях (сельских агломерациях) в период реализации государственной программы, к общей численности экономически активного населения                                                                                      (Nwp)</t>
  </si>
  <si>
    <t>ж) Отношение среднемесячных располагаемых ресурсов (доходов) домохозяйств на сельских территориях (сельских агломерациях), где планируется реализация проекта комплексного развития сельских территорий (сельских агломераций) к среднемесячным располагаемым ресурсам (доходам) городских домохозяйств соответствующего субъекта Российской Федерации                                                                                     (Sd)</t>
  </si>
  <si>
    <t>Вклад проектов комплексного развития сельских территорий (сельских агломераций) в сохранение доли сельского населения в общей численности населения Российской Федерации на уровне не менее 25,3% в 2025 году                                                                                          (DCp)</t>
  </si>
  <si>
    <t>Вклад проектов комплексного развития сельских территорий (сельских агломераций) в достижение соотношения среднемесячных располагаемых ресурсов сельских и городских домохозяйств до 80% в 2025 году                                                                                                                                 (DCr)</t>
  </si>
  <si>
    <t>Вклад мероприятий, входящих в состав проектов комплексного развития сельских территорий (сельских агломераций), в повышение доли общей площади благоустроенных жилых помещений в сельских населенных пунктах до 50% в 2025 году                                                                                                                                         (DCb)</t>
  </si>
  <si>
    <t>Заключение ФОИВ требуется / не требуется</t>
  </si>
  <si>
    <t xml:space="preserve">- менее 0,01 ед. - 0 баллов;
- за каждые 0,01 ед. - 1 балл;
- от 0,1 ед. и более 10 баллов.
</t>
  </si>
  <si>
    <t xml:space="preserve">- длительность 1 год - 9 баллов;
- длительность 2 года - 6 баллов;
- длительность 3 года - 3 балла; 
- длительность более 3 лет - 0 баллов;
</t>
  </si>
  <si>
    <t xml:space="preserve"> - менее 0,51 ед. - 0 баллов;
 - от 0,51 ед. до 1 ед. - 10 баллов.
</t>
  </si>
  <si>
    <t xml:space="preserve"> - менее 0,1 ед. - 0 баллов;                                                                                          - за каждые 0,1 ед. - 1 балл;
 - от 0,9 ед. до 1 ед. - 10 баллов.
</t>
  </si>
  <si>
    <t xml:space="preserve"> - менее 0,1 ед. - 0 баллов;                                                                                          - за каждые 0,1 ед. - 1 балл;
 - от 0,6 ед. до 1 ед. - 10 баллов.
</t>
  </si>
  <si>
    <t xml:space="preserve"> - менее 0,05 ед. - 0 баллов;
- от 0,05 до 0,09 - 1 балл;
 - от 0,1 ед. и более - 10 баллов.
</t>
  </si>
  <si>
    <t xml:space="preserve"> - менее 0,1 ед. - 0 баллов;                                                                                          - за каждые 0,1 ед. - 1 балл;
 - от 0,8 ед. и более - 10 баллов.
</t>
  </si>
  <si>
    <t>Весовой коэффициент</t>
  </si>
  <si>
    <t>Количество баллов (Mpip)</t>
  </si>
  <si>
    <t>Количество баллов (Mpif)</t>
  </si>
  <si>
    <t>Количество баллов (Mz)</t>
  </si>
  <si>
    <t>Количество баллов (Mwtd)</t>
  </si>
  <si>
    <t>Количество баллов (Me)</t>
  </si>
  <si>
    <t>Количество баллов (Mk)</t>
  </si>
  <si>
    <t>Количество баллов (MNwp)</t>
  </si>
  <si>
    <t>Количество баллов
(MSgd)</t>
  </si>
  <si>
    <t>Количество баллов
(DCr)</t>
  </si>
  <si>
    <t>"____"</t>
  </si>
  <si>
    <t>Приложение № 1 к приказу Минсельхоза России
 от _________2021 г. № _____</t>
  </si>
  <si>
    <r>
      <t>Ф.И.О.</t>
    </r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>, должность</t>
    </r>
  </si>
  <si>
    <r>
      <t>Ответственные за реализацию отдельных мероприятий проекта</t>
    </r>
    <r>
      <rPr>
        <vertAlign val="superscript"/>
        <sz val="14"/>
        <color theme="1"/>
        <rFont val="Times New Roman"/>
        <family val="1"/>
        <charset val="204"/>
      </rPr>
      <t xml:space="preserve"> 2</t>
    </r>
  </si>
  <si>
    <r>
      <t xml:space="preserve">Наименование мероприятий </t>
    </r>
    <r>
      <rPr>
        <vertAlign val="superscript"/>
        <sz val="14"/>
        <color theme="1"/>
        <rFont val="Times New Roman"/>
        <family val="1"/>
        <charset val="204"/>
      </rPr>
      <t>3</t>
    </r>
  </si>
  <si>
    <r>
      <rPr>
        <vertAlign val="superscript"/>
        <sz val="12"/>
        <color theme="1"/>
        <rFont val="Times New Roman"/>
        <family val="1"/>
        <charset val="204"/>
      </rPr>
      <t xml:space="preserve">1 </t>
    </r>
    <r>
      <rPr>
        <sz val="12"/>
        <color theme="1"/>
        <rFont val="Times New Roman"/>
        <family val="1"/>
        <charset val="204"/>
      </rPr>
      <t>В случае реализации проекта на территории сельской агломерации указывается наименование сельской агломерации и входящие в нее населенные пункты, на территории которых планируется реализация мероприятий проекта.</t>
    </r>
  </si>
  <si>
    <r>
      <t>Наименование населенного пункта</t>
    </r>
    <r>
      <rPr>
        <vertAlign val="superscript"/>
        <sz val="14"/>
        <color theme="1"/>
        <rFont val="Times New Roman"/>
        <family val="1"/>
        <charset val="204"/>
      </rPr>
      <t xml:space="preserve"> 2</t>
    </r>
  </si>
  <si>
    <r>
      <t>Наименование мероприятия</t>
    </r>
    <r>
      <rPr>
        <vertAlign val="superscript"/>
        <sz val="14"/>
        <color theme="1"/>
        <rFont val="Times New Roman"/>
        <family val="1"/>
        <charset val="204"/>
      </rPr>
      <t>3</t>
    </r>
  </si>
  <si>
    <t>Код ОКТМО</t>
  </si>
  <si>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Указывается с учетом количества новых рабочих мест, создаваемых в рамках реализации инвестиционных проектов, отраженных в графе 5 табличной формы раздела 13.3.</t>
    </r>
  </si>
  <si>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Год представления проекта на отбор.</t>
    </r>
  </si>
  <si>
    <r>
      <t xml:space="preserve">5. Ответственные за разработку и реализацию проекта: </t>
    </r>
    <r>
      <rPr>
        <vertAlign val="superscript"/>
        <sz val="14"/>
        <color theme="1"/>
        <rFont val="Times New Roman"/>
        <family val="1"/>
        <charset val="204"/>
      </rPr>
      <t>1</t>
    </r>
  </si>
  <si>
    <t>Контактные данные (телефон, адрес электронной почты)</t>
  </si>
  <si>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Указываются представители органов государственной и муниципальной власти.</t>
    </r>
  </si>
  <si>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Информация представляется в разрезе мероприятий (при необходимости).</t>
    </r>
  </si>
  <si>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Отчество указывается при наличии.</t>
    </r>
  </si>
  <si>
    <t>6. Характеристика объектов и оборудования в составе мероприятий проекта, территория и сроки их реализации:</t>
  </si>
  <si>
    <t>Отношение к объектам капитального строительства (да/нет)</t>
  </si>
  <si>
    <t>Год начала реализации</t>
  </si>
  <si>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Дата завершения реализации мероприятий, связанных со строительством, реконструкцией и капремонтом, должна включать дату ввода объекта в эксплуатацию.</t>
    </r>
  </si>
  <si>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Указывается  "да",  если  территория  сельского  населенного пункта 
расположена в районах Крайнего Севера и Арктической зоне.</t>
    </r>
  </si>
  <si>
    <r>
      <rPr>
        <vertAlign val="superscript"/>
        <sz val="14"/>
        <rFont val="Times New Roman"/>
        <family val="1"/>
        <charset val="204"/>
      </rPr>
      <t>4</t>
    </r>
    <r>
      <rPr>
        <sz val="14"/>
        <rFont val="Times New Roman"/>
        <family val="1"/>
        <charset val="204"/>
      </rPr>
      <t xml:space="preserve"> Указываются реквизиты письма федерального органа исполнительной власти о возможности реализации мероприятия в составе проекта.</t>
    </r>
  </si>
  <si>
    <r>
      <rPr>
        <vertAlign val="superscript"/>
        <sz val="14"/>
        <rFont val="Times New Roman"/>
        <family val="1"/>
        <charset val="204"/>
      </rPr>
      <t>5</t>
    </r>
    <r>
      <rPr>
        <sz val="14"/>
        <rFont val="Times New Roman"/>
        <family val="1"/>
        <charset val="204"/>
      </rPr>
      <t xml:space="preserve"> Указываются сведения о количестве планируемых к созданию постоянных рабочих мест в рамках каждого мероприятия проекта, а также реквизиты подтверждающего документа.</t>
    </r>
  </si>
  <si>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Указывается  наименование  населенных  пунктов  (включая вид: село, деревня,  рабочий поселок, город и т.п.), на территории которых планируется реализация мероприятий проекта.</t>
    </r>
  </si>
  <si>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В составе наименования мероприятий, связанных со строительством, реконструкцией, капитальным ремонтом, установкой, указывается наименование и адрес объекта; в составе наименования мероприятий, связанных с приобретением транспортных средств/оборудования, указывается наименование приобретаемого транспортного средства/оборудования и наименование и адрес объекта, для которого приобретается транспортное средство/оборудование.</t>
    </r>
  </si>
  <si>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 xml:space="preserve"> Указываются  показатели  площади/протяженности/мощности/вместимости для  мероприятий,  связанных со строительством, реконструкцией, капитальным ремонтом, установкой объектов; указываются показатели интенсивности/регулярности использования, целевого назначения для мероприятий, связанных с приобретением транспортных средств и оборудования.</t>
    </r>
  </si>
  <si>
    <t>7. Наличие актуальной проектной документаций по мероприятиям проекта и положительных заключений государственных экспертиз, а также актуального подтверждения цен на основе запроса коммерческих предложений производителей:</t>
  </si>
  <si>
    <t>Реквизиты ГЭ на ПД / планируемый срок получения</t>
  </si>
  <si>
    <t>Реквизиты заключения ГЭ на ДОСМ / планируемый срок получения</t>
  </si>
  <si>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Для мероприятий, связанных со строительством, реконструкцией и капитальным ремонтом, указываются реквизиты заключения органа государственной экспертизы на проектную документацию и результаты инженерных изысканий, а также достоверности определения сметной стоимости; при отсутствии на момент подачи заявочной документации на отбор  проектов утвержденных заключений государственной экспертизы в графы 5 и 7 вносится запись "заключение ГЭ будет представлено 
до 1 октября"; по остальным мероприятиям графы 5 и 7 не заполняются. </t>
    </r>
  </si>
  <si>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Для мероприятий, связанных со строительством и реконструкцией в графу 3 вносится запись "требуется ПД" и указываются ее реквизиты; 
для мероприятий, связанных с капитальным ремонтом, в графу 3 вносится запись "требуется акт, содержащий перечень дефектов; требуется задание на проектирование" и указываются их реквизиты; при отсутствии на момент подачи заявочной документации на отбор проектов утвержденной проектной документации в графу 3 также вносится запись "ПД будет представлена до 1 сентября". Для мероприятий, связанных с приобретениями, установкой в графе 3  вносится  запись "не требуется ПД" и в графе 4 указывается информация о сроках, в которые проводился запрос коммерческих предложений производителей, количестве и  наименовании производителей, представивших коммерческие предложения.</t>
    </r>
  </si>
  <si>
    <t>ПД подготовлена на основе типовой экономически эффективной ПД (да/нет)</t>
  </si>
  <si>
    <t xml:space="preserve">Реквизиты типовой экономически эффективной ПД </t>
  </si>
  <si>
    <t>Реквизиты протокольного решения Минстроя России</t>
  </si>
  <si>
    <t>Номер строки Реестра  экономически эффективной документации повторного применения</t>
  </si>
  <si>
    <t>Наименование объекта в Реестре  экономически эффективной документации повторного применения</t>
  </si>
  <si>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Для мероприятий, связанных со строительством (реконструкцией) объектов капитального строительства вносятся сведения о внесении сведений о проектной документации в Реестр экономически эффективной проектной документации повторного использования. Ответственным за ведение которого является Минстрой России. </t>
    </r>
  </si>
  <si>
    <t>9. Сведения о фактически профинансированных за счет внебюджетных средств расходов на разработку проектной документации, проведение экспертиз и осуществление реализации мероприятий в течение 2 лет, предшествующих дате направления проекта на отбор</t>
  </si>
  <si>
    <r>
      <t>8. Отношение проектной документации к экономически эффективной документации повторного применения</t>
    </r>
    <r>
      <rPr>
        <vertAlign val="superscript"/>
        <sz val="14"/>
        <color theme="1"/>
        <rFont val="Times New Roman"/>
        <family val="1"/>
        <charset val="204"/>
      </rPr>
      <t xml:space="preserve">1 </t>
    </r>
    <r>
      <rPr>
        <sz val="14"/>
        <color theme="1"/>
        <rFont val="Times New Roman"/>
        <family val="1"/>
        <charset val="204"/>
      </rPr>
      <t>:</t>
    </r>
  </si>
  <si>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Указывается "да", если в течение 24 месяцев, предшествующих дате направления проекта на отбор за счет внебюджетных средств были профинансированы разработка проектной документации, проведение экспертиз, осуществление реализации мероприятия.</t>
    </r>
  </si>
  <si>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В графе 4 указывается один из следующих видов работ: подготовка ПД, проведение экспертизы (с указанием конкретного наименования экспертизы), строительно-монтажные работы (СМР).</t>
    </r>
  </si>
  <si>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Перечисляются  наименования  и реквизиты документов, подтверждающих объемы фактически профинансированных за счет внебюджетных средств расходов на подготовку ПД проведение экспертиз и осуществление  СМР в течение 24 месяцев, предшествующих дате направления проекта на отбор.</t>
    </r>
  </si>
  <si>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Указывается "да", если в течение 24 месяцев, предшествующих дате направления проекта на отбор, за счет бюджетных средств были профинансированы  разработка ПД, проведение экспертиз, осуществление реализации мероприятия.</t>
    </r>
  </si>
  <si>
    <r>
      <rPr>
        <vertAlign val="superscript"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В графе 8 указывается один из следующих видов работ: подготовка ПД, проведение экспертизы (с указанием конкретного наименования экспертизы), строительно-монтажные работы (СМР).</t>
    </r>
  </si>
  <si>
    <r>
      <rPr>
        <vertAlign val="superscript"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Перечисляются  наименования  и реквизиты документов, подтверждающих объемы   фактически  профинансированных   за   счет  внебюджетных   средств расходов  на  подготовку ПД, проведение экспертиз  и  осуществление СМР в течение 24 месяцев, предшествующих дате подачи проекта на отбор.</t>
    </r>
  </si>
  <si>
    <t>10. Планируемые объемы финансирования мероприятий проекта</t>
  </si>
  <si>
    <t>N п/п</t>
  </si>
  <si>
    <t>Общий объем финансирования 20__г.-20__г., 
тыс. рублей</t>
  </si>
  <si>
    <t xml:space="preserve">Наименование мероприятий
</t>
  </si>
  <si>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Объем средств из федерального бюджета (заполняется с 1 знаком после запятой).</t>
    </r>
  </si>
  <si>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Объем средств из местных бюджетов.</t>
    </r>
  </si>
  <si>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Объем средств из внебюджетных источников.</t>
    </r>
  </si>
  <si>
    <t>11. Потенциал территории реализации проекта</t>
  </si>
  <si>
    <t xml:space="preserve">  Потенциал территории</t>
  </si>
  <si>
    <t xml:space="preserve">  Объекты, характеризующие потенциал</t>
  </si>
  <si>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В том числе указывается удаленность   от   соответствующего административного центра и  столицы  соответствующего  субъекта  Российской Федерации.</t>
    </r>
  </si>
  <si>
    <t>12. Численность населения, проживающего на территории реализации проекта, его возрастная и экономическая структура</t>
  </si>
  <si>
    <t xml:space="preserve">Наименование и реквизиты подтверждающих документов </t>
  </si>
  <si>
    <t xml:space="preserve">Наименование территории реализации проекта </t>
  </si>
  <si>
    <t>в том числе</t>
  </si>
  <si>
    <t>от 0 до 12 мес.</t>
  </si>
  <si>
    <t>от 1 года до 6 лет</t>
  </si>
  <si>
    <t>от 7 до 17 лет, из них.</t>
  </si>
  <si>
    <t>от 7 до 14 лет</t>
  </si>
  <si>
    <t xml:space="preserve">15 лет </t>
  </si>
  <si>
    <t>от 16 до 17 лет</t>
  </si>
  <si>
    <t>в том числе от 66 до 72 лет</t>
  </si>
  <si>
    <r>
      <t>Занятое население</t>
    </r>
    <r>
      <rPr>
        <vertAlign val="superscript"/>
        <sz val="14"/>
        <color theme="1"/>
        <rFont val="Times New Roman"/>
        <family val="1"/>
        <charset val="204"/>
      </rPr>
      <t>3</t>
    </r>
  </si>
  <si>
    <t>от 7 до 17 лет, из них::</t>
  </si>
  <si>
    <t>Трудоспособное население</t>
  </si>
  <si>
    <t>1.5.1</t>
  </si>
  <si>
    <t>1.5</t>
  </si>
  <si>
    <t>1.4</t>
  </si>
  <si>
    <t>1.3.3</t>
  </si>
  <si>
    <t>1.3.2</t>
  </si>
  <si>
    <t>1.3.1</t>
  </si>
  <si>
    <t>1.3</t>
  </si>
  <si>
    <t>1.2</t>
  </si>
  <si>
    <t>1.1</t>
  </si>
  <si>
    <t>1</t>
  </si>
  <si>
    <t>4</t>
  </si>
  <si>
    <t>3</t>
  </si>
  <si>
    <t>2</t>
  </si>
  <si>
    <r>
      <t>Экономически активное население</t>
    </r>
    <r>
      <rPr>
        <vertAlign val="superscript"/>
        <sz val="14"/>
        <color theme="1"/>
        <rFont val="Times New Roman"/>
        <family val="1"/>
        <charset val="204"/>
      </rPr>
      <t>1</t>
    </r>
  </si>
  <si>
    <r>
      <t>Трудоспособное население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</si>
  <si>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Наименование населенного пункта</t>
    </r>
    <r>
      <rPr>
        <vertAlign val="superscript"/>
        <sz val="14"/>
        <color theme="1"/>
        <rFont val="Times New Roman"/>
        <family val="1"/>
        <charset val="204"/>
      </rPr>
      <t>4</t>
    </r>
  </si>
  <si>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За экономически активное население принимается населения в возрасте от 15 до 72 лет.</t>
    </r>
  </si>
  <si>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Занятое  население  составляет  разницу между экономически активным населением и безработным.</t>
    </r>
  </si>
  <si>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За  трудоспособное население принимается население в трудоспособном возрасте за вычетом граждан, имеющих I или II группы инвалидности.</t>
    </r>
  </si>
  <si>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Приводится  информация по населенным пунктам, в которых планируется реализация  мероприятий  проекта;  при  этом  при  расчете  соответствующих критериев отбора используются  данные  в  целом  по  территории  реализации проекта.</t>
    </r>
  </si>
  <si>
    <t>13. Данные о среднемесячных располагаемых ресурсах (доходах) домохозяйств на  территории реализации проекта и городских домохозяйств соответствующего субъекта Российской Федерации</t>
  </si>
  <si>
    <t>Наименование сельской агломерации/населенных пунктов в составе сельской агломерации</t>
  </si>
  <si>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Данные  по  территории  реализации  проекта  приводятся  только при наличии соответствующего подтверждения  от  территориального  подразделения Федеральной службы государственной статистики; при отсутствии подтверждения данные о среднемесячном уровне располагаемых ресурсов сельских  домохозяйств заполняются в целом по соответствующему субъекту Российской Федерации.</t>
    </r>
  </si>
  <si>
    <t>14. Данные об объектах инфраструктуры, и планируемых к созданию и расположенных на территории реализации проекта (государственная, муниципальная и частная собственность)</t>
  </si>
  <si>
    <t>Показатели площади/протяженности/мощности, показатели для расчета уровня обеспеченности населения территории услугами объектами</t>
  </si>
  <si>
    <t xml:space="preserve">Наименование и реквизиты подтверждающего документа </t>
  </si>
  <si>
    <t>Нормативная потребность</t>
  </si>
  <si>
    <t>Фактическая обеспеченность потребности</t>
  </si>
  <si>
    <t xml:space="preserve">Планируемая обеспеченность потребности в результате реализации мероприятия проекта </t>
  </si>
  <si>
    <t>Дополнительная потребность</t>
  </si>
  <si>
    <t xml:space="preserve"> Иные объекты инфраструктуры, расположенные на территории реализации проекта </t>
  </si>
  <si>
    <t xml:space="preserve">Объекты инфраструктуры в рамках мероприятий проекта </t>
  </si>
  <si>
    <t>Объекты (организации), предоставляющие услуги дошкольного образования</t>
  </si>
  <si>
    <t>Объекты (организации), предоставляющие общеобразовательные услуги</t>
  </si>
  <si>
    <t>2.1</t>
  </si>
  <si>
    <t>2.2</t>
  </si>
  <si>
    <t>2.3</t>
  </si>
  <si>
    <t>2.4</t>
  </si>
  <si>
    <t>2.5</t>
  </si>
  <si>
    <t>5</t>
  </si>
  <si>
    <t>6</t>
  </si>
  <si>
    <t>7</t>
  </si>
  <si>
    <t>8</t>
  </si>
  <si>
    <t>9</t>
  </si>
  <si>
    <t>10</t>
  </si>
  <si>
    <t>11</t>
  </si>
  <si>
    <t>12</t>
  </si>
  <si>
    <t>Инфраструктура электрообеспечения и уличного освещения</t>
  </si>
  <si>
    <t>Инфраструктура газоснабжения</t>
  </si>
  <si>
    <t>Инфраструктура теплоснабжения</t>
  </si>
  <si>
    <t>Инфраструктура водоотведения</t>
  </si>
  <si>
    <t>Инфраструктура водоснабжения</t>
  </si>
  <si>
    <t>Объекты (организации), предоставляющие услуги социального обеспечения</t>
  </si>
  <si>
    <t>Объекты (организации), предоставляющие физкультурно-спортивные услуги</t>
  </si>
  <si>
    <t>Объекты (организации), предоставляющие культурно-досуговые услуги</t>
  </si>
  <si>
    <t>Объекты (организации), предоставляющие первичную медико-санитарную помощь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</si>
  <si>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</si>
  <si>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</si>
  <si>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</si>
  <si>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</si>
  <si>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</si>
  <si>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</si>
  <si>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</si>
  <si>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</si>
  <si>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</si>
  <si>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</si>
  <si>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12.5</t>
  </si>
  <si>
    <t>12.4</t>
  </si>
  <si>
    <t>12.3</t>
  </si>
  <si>
    <t>12.2</t>
  </si>
  <si>
    <t>12.1</t>
  </si>
  <si>
    <t>11.5</t>
  </si>
  <si>
    <t>11.4</t>
  </si>
  <si>
    <t>11.3</t>
  </si>
  <si>
    <t>11.2</t>
  </si>
  <si>
    <t>11.1</t>
  </si>
  <si>
    <t>10.5</t>
  </si>
  <si>
    <t>10.4</t>
  </si>
  <si>
    <t>10.3</t>
  </si>
  <si>
    <t>10.2</t>
  </si>
  <si>
    <t>10.1</t>
  </si>
  <si>
    <t>9.5</t>
  </si>
  <si>
    <t>9.4</t>
  </si>
  <si>
    <t>9.3</t>
  </si>
  <si>
    <t>9.2</t>
  </si>
  <si>
    <t>9.1</t>
  </si>
  <si>
    <t>8.5</t>
  </si>
  <si>
    <t>8.4</t>
  </si>
  <si>
    <t>8.3</t>
  </si>
  <si>
    <t>8.2</t>
  </si>
  <si>
    <t>8.1</t>
  </si>
  <si>
    <t>7.5</t>
  </si>
  <si>
    <t>7.4</t>
  </si>
  <si>
    <t>7.3</t>
  </si>
  <si>
    <t>7.2</t>
  </si>
  <si>
    <t>7.1</t>
  </si>
  <si>
    <t>6.5</t>
  </si>
  <si>
    <t>6.4</t>
  </si>
  <si>
    <t>6.3</t>
  </si>
  <si>
    <t>6.2</t>
  </si>
  <si>
    <t>6.1</t>
  </si>
  <si>
    <t>5.5</t>
  </si>
  <si>
    <t>5.4</t>
  </si>
  <si>
    <t>5.3</t>
  </si>
  <si>
    <t>5.2</t>
  </si>
  <si>
    <t>5.1</t>
  </si>
  <si>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Указываются расположенные на территории населенного пункта и предоставляющие соответствующие услуги объекты (организации),  включая полное наименование, точный адрес местонахождения и вид собственности.</t>
    </r>
  </si>
  <si>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В графе 6 по каждому объекту указываются нормативы обеспеченности населения услугами/объектами и реквизиты нормативного  акта,  в  котором они определены (при наличии).</t>
    </r>
  </si>
  <si>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В </t>
    </r>
    <r>
      <rPr>
        <sz val="14"/>
        <rFont val="Times New Roman"/>
        <family val="1"/>
        <charset val="204"/>
      </rPr>
      <t>графе 4</t>
    </r>
    <r>
      <rPr>
        <sz val="14"/>
        <color theme="1"/>
        <rFont val="Times New Roman"/>
        <family val="1"/>
        <charset val="204"/>
      </rPr>
      <t xml:space="preserve"> по каждому объекту (организации) указываются характеризующие конкретный объект показатели площади/протяженности/мощности, показатели, на основе которых определяется норматив обеспеченности населения теми или иными  услугами, в </t>
    </r>
    <r>
      <rPr>
        <sz val="14"/>
        <rFont val="Times New Roman"/>
        <family val="1"/>
        <charset val="204"/>
      </rPr>
      <t>графе 5</t>
    </r>
    <r>
      <rPr>
        <sz val="14"/>
        <color theme="1"/>
        <rFont val="Times New Roman"/>
        <family val="1"/>
        <charset val="204"/>
      </rPr>
      <t xml:space="preserve"> указываются значения соответствующих показателей; в случае если в составе мероприятий проекта заявляется  приобретение  транспортных средств или оборудование - в числе показателей, характеризующих соответствующий объект (организацию), представляются сведения об оснащенности его транспортными средствами и оборудованием.</t>
    </r>
  </si>
  <si>
    <t xml:space="preserve">15. Сведения о выгодоприобретателях от реализации проекта </t>
  </si>
  <si>
    <t>16. Информация о фактически реализуемых на территории реализации проекта иных мероприятий, финансируемых за счет бюджетных средств, в том числе в рамках государственных программ (включая государственные программы, ответственным исполнителем которых является Министерство сельского хозяйства Российской Федерации)</t>
  </si>
  <si>
    <t>Наименование государственной (муниципальной) программы/структурного элемента/непрограммного направления расходов</t>
  </si>
  <si>
    <t>Наименование мероприятия, финансируемого в рамках государственной (муниципальной) программы/структурного элемента/непрограммного направления расходов</t>
  </si>
  <si>
    <t>Период финансирования</t>
  </si>
  <si>
    <t>Объем финансирования, тыс. рублей (все источники)</t>
  </si>
  <si>
    <t>17. Информация о наличии генерального плана территории реализации проекта</t>
  </si>
  <si>
    <r>
      <t>Наименование и реквизиты нормативного документа (проекта документа) об утверждении генерального плана, а также мастер-плана развития территории (при наличии)</t>
    </r>
    <r>
      <rPr>
        <vertAlign val="superscript"/>
        <sz val="14"/>
        <color theme="1"/>
        <rFont val="Times New Roman"/>
        <family val="1"/>
        <charset val="204"/>
      </rPr>
      <t>1</t>
    </r>
  </si>
  <si>
    <t>Наличие схемы расположения объекта (по каждому мероприятию)
(да/нет)</t>
  </si>
  <si>
    <t>Схема расположения объекта представлена в составе заявочной документации (да/нет)</t>
  </si>
  <si>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Указываются реквизиты нормативного акта (проекта нормативного акта) об утверждении генерального плана территории реализации проекта, а также мастер-плана развития территории (при наличии)</t>
    </r>
    <r>
      <rPr>
        <sz val="14"/>
        <color theme="1"/>
        <rFont val="Courier New"/>
        <family val="3"/>
        <charset val="204"/>
      </rPr>
      <t xml:space="preserve"> </t>
    </r>
    <r>
      <rPr>
        <sz val="14"/>
        <color theme="1"/>
        <rFont val="Times New Roman"/>
        <family val="1"/>
        <charset val="204"/>
      </rPr>
      <t>а также мастер-плана развития территории (при наличии).</t>
    </r>
  </si>
  <si>
    <t xml:space="preserve">18. Сведения о хозяйствующих субъектах, осуществляющих свою деятельность на территории реализации проекта и формирующих не менее 25% валового муниципального продукта (далее - ВМП) соответствующего муниципального образования, поддержке целесообразности реализации проекта </t>
  </si>
  <si>
    <t>Наименование муниципального образования - территории реализации проекта</t>
  </si>
  <si>
    <r>
      <t>Наименование организаций/
КФХ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>/ИП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
</t>
    </r>
  </si>
  <si>
    <r>
      <t>Объем выручки за ____ г.</t>
    </r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>, тыс. рублей</t>
    </r>
  </si>
  <si>
    <t>Средний уровень заработной платы,
руб./мес.</t>
  </si>
  <si>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ИП - индивидуальные предприниматели.</t>
    </r>
  </si>
  <si>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КФХ - крестьянские фермерские хозяйства.</t>
    </r>
  </si>
  <si>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Сведения за период (год), не более чем на  2  года,  предшествующие году направления проекта на отбор.</t>
    </r>
  </si>
  <si>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Указываются  реквизиты  писем хозяйствующих субъектов и аргументы, обосновывающие целесообразность реализации проекта (при наличии).</t>
    </r>
  </si>
  <si>
    <t xml:space="preserve"> Инвестиционные проекты, находящиеся в стадии реализации (на год начала реализации мероприятий проекта)</t>
  </si>
  <si>
    <t>Наименование территории реализации инвестиционного проекта</t>
  </si>
  <si>
    <r>
      <t>Наименование инвестиционного проекта и его краткое описание</t>
    </r>
    <r>
      <rPr>
        <vertAlign val="superscript"/>
        <sz val="14"/>
        <color theme="1"/>
        <rFont val="Times New Roman"/>
        <family val="1"/>
        <charset val="204"/>
      </rPr>
      <t>1</t>
    </r>
  </si>
  <si>
    <t>Имеющееся количество рабочих мест, чел. / численность персонала, чел.</t>
  </si>
  <si>
    <t>Планируемая к вовлечению в оборот площадь земли, га</t>
  </si>
  <si>
    <t>ИТОГО</t>
  </si>
  <si>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В графе 3 указывается полное наименование инвестора (включая адрес регистрации  и ИНН), наименование инвестиционного  проекта  и  его  краткое описание.</t>
    </r>
  </si>
  <si>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Указываются источники инвестиций:  средства  федерального  бюджета, средства   бюджета   соответствующего   субъекта    Российской   Федерации, внебюджетные средства.</t>
    </r>
  </si>
  <si>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Указываются количество новых постоянных. рабочих мест, которые планируется создать в рамках инвестиционных проектов в период реализации мероприятий проекта </t>
    </r>
  </si>
  <si>
    <r>
      <t>20. Сведения о поддержке целесообразности реализации проекта жителями соответствующей территории</t>
    </r>
    <r>
      <rPr>
        <vertAlign val="superscript"/>
        <sz val="14"/>
        <color theme="1"/>
        <rFont val="Times New Roman"/>
        <family val="1"/>
        <charset val="204"/>
      </rPr>
      <t>1</t>
    </r>
  </si>
  <si>
    <r>
      <t>ИТОГО</t>
    </r>
    <r>
      <rPr>
        <vertAlign val="superscript"/>
        <sz val="14"/>
        <color theme="1"/>
        <rFont val="Times New Roman"/>
        <family val="1"/>
        <charset val="204"/>
      </rPr>
      <t>2</t>
    </r>
  </si>
  <si>
    <t>Общая численность жителей от 16 лет и старше</t>
  </si>
  <si>
    <t>Численность жителей от 16 лет и старше, принявших участие в общественном обсуждении</t>
  </si>
  <si>
    <t>Численность жителей от 16 лет и старше, поддержавших целесообразность реализации мероприятий проекта</t>
  </si>
  <si>
    <t>Наименование и реквизиты документа, в котором зафиксированы результаты общественного обсуждения</t>
  </si>
  <si>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Общественное  обсуждение  проводится  в  населенных  пунктах,  на территории которых предлагается реализация мероприятий проекта.</t>
    </r>
  </si>
  <si>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Если  в  населенном  пункте  предлагается  реализация  нескольких мероприятий,   итоговая   численность  жителей  от   16   лет   и   старше, поддержавших    реализацию    этих    мероприятий,    рассчитывается    как средневзвешенное значение.</t>
    </r>
  </si>
  <si>
    <t>21. Описание  проблем, решение которых будет достигнуто в результате реализации мероприятий проекта</t>
  </si>
  <si>
    <t xml:space="preserve">Наименование мероприятий проекта </t>
  </si>
  <si>
    <t>Описание проблемы</t>
  </si>
  <si>
    <t>Ожидаемый результат</t>
  </si>
  <si>
    <t>22. Информация о соответствии проекта критериям отбора проектов</t>
  </si>
  <si>
    <t xml:space="preserve">№ п/п </t>
  </si>
  <si>
    <t>Наименование проекта / мероприятий</t>
  </si>
  <si>
    <t>Срок реализации мероприятий / проекта</t>
  </si>
  <si>
    <t xml:space="preserve">Заключение ФОИВ представлено в составе заявочной  документации </t>
  </si>
  <si>
    <t>Наличие ПСД (на 1 октября) 
(да/нет)</t>
  </si>
  <si>
    <t>Доля планируемых внебюджетных средств в общем объеме финансирования проекта (ед)</t>
  </si>
  <si>
    <t>Доля внебюджетных средств в общем объеме финансирования проекта за 2 предшествующих года (ед)</t>
  </si>
  <si>
    <t xml:space="preserve">РЕЗУЛЬТАТ 
(количество баллов, присвоенное проекту)
</t>
  </si>
  <si>
    <t xml:space="preserve">Наименование проекта </t>
  </si>
  <si>
    <t>X</t>
  </si>
  <si>
    <t>Наличие генерального плана территории 
(да /нет/проект)</t>
  </si>
  <si>
    <r>
      <rPr>
        <vertAlign val="superscript"/>
        <sz val="14"/>
        <color theme="1"/>
        <rFont val="Times New Roman"/>
        <family val="1"/>
        <charset val="204"/>
      </rPr>
      <t xml:space="preserve">2 </t>
    </r>
    <r>
      <rPr>
        <sz val="14"/>
        <color theme="1"/>
        <rFont val="Times New Roman"/>
        <family val="1"/>
        <charset val="204"/>
      </rPr>
      <t>Объем средств из бюджета субъекта Российской Федерации.</t>
    </r>
  </si>
  <si>
    <t>13</t>
  </si>
  <si>
    <t>14</t>
  </si>
  <si>
    <t>15</t>
  </si>
  <si>
    <t>16</t>
  </si>
  <si>
    <t>19</t>
  </si>
  <si>
    <t>20</t>
  </si>
  <si>
    <t>17</t>
  </si>
  <si>
    <t>18</t>
  </si>
  <si>
    <t xml:space="preserve">Инвестиционные проекты, реализация которых начнется в первый год реализации проекта </t>
  </si>
  <si>
    <t>ячейки заполняются органом местного самоуправления</t>
  </si>
  <si>
    <t xml:space="preserve">ячейки должны заполниться автоматически </t>
  </si>
  <si>
    <t>Вклад в ВМП (доля в ВМП), %</t>
  </si>
  <si>
    <t>Х</t>
  </si>
  <si>
    <r>
      <t>Норматив обеспеченности</t>
    </r>
    <r>
      <rPr>
        <vertAlign val="superscript"/>
        <sz val="14"/>
        <color theme="1"/>
        <rFont val="Times New Roman"/>
        <family val="1"/>
        <charset val="204"/>
      </rPr>
      <t>3</t>
    </r>
  </si>
  <si>
    <t>Соответствие доли занятого населения в численности экономического активного населения (ед.) критериям отбора проектов</t>
  </si>
  <si>
    <t>Соответствие доли населения в возрасте от 16 лет, поддержавших проект в общей численности населения от 16 лет (ед.) критериям отбора проектов</t>
  </si>
  <si>
    <t>Соответтсвие доли трудоспособного населения в общей численности населения (ед.) критериям отбора проектов</t>
  </si>
  <si>
    <t>Соответствие соотношения среднемесячных располагаемых ресурсов (доходов) сельского и городского домохозяйств (ед.) критериям отбора проектов</t>
  </si>
  <si>
    <t>Соответствие количества новых рабочих мест (ед.) критериям отбора проектов</t>
  </si>
  <si>
    <r>
      <t>Планируемое количество новых рабочих мест, чел.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в 20__ г. </t>
    </r>
  </si>
  <si>
    <t>Прогнозная численность выгодоприобретателей от реализации мероприятий проекта среди жителей, чел.</t>
  </si>
  <si>
    <t>Группы / наименования выгодоприобретателей от реализации мероприятий проекта</t>
  </si>
  <si>
    <t>Прогнозное количество выгодоприобретателей от реализации мероприятий проекта среди хозяйствующих субъектов, ед.</t>
  </si>
  <si>
    <t>Территория хозяйствования выгодоприобретателей от реализации мероприятий проекта</t>
  </si>
  <si>
    <r>
      <t>Среднемесячный уровень располагаемых ресурсов (доходов) сельских домохозяйств, руб.</t>
    </r>
    <r>
      <rPr>
        <vertAlign val="superscript"/>
        <sz val="14"/>
        <color theme="1"/>
        <rFont val="Times New Roman"/>
        <family val="1"/>
        <charset val="204"/>
      </rPr>
      <t xml:space="preserve">1 </t>
    </r>
  </si>
  <si>
    <t>Среднемесячный уровень располагаемых ресурсов (доходов) городских домохозяйств, руб.</t>
  </si>
  <si>
    <t>Численность населения на 1 января 2020 г.</t>
  </si>
  <si>
    <t>Численность населения на 1 января 2030 г.</t>
  </si>
  <si>
    <t>Численность населения на 1 января 2029 г.</t>
  </si>
  <si>
    <t>Численность населения на 1 января 2028 г.</t>
  </si>
  <si>
    <t>Численность населения на 1 января 2027 г.</t>
  </si>
  <si>
    <t>Численность населения на 1 января 2026 г.</t>
  </si>
  <si>
    <t>Численность населения на 1 января 2025 г.</t>
  </si>
  <si>
    <t>Численность населения на 1 января 2024 г.</t>
  </si>
  <si>
    <t>Численность населения на 1 января 2023 г.</t>
  </si>
  <si>
    <t>Численность населения на 1 января 2022 г.</t>
  </si>
  <si>
    <t>Численность населения на 1 января 2021 г.</t>
  </si>
  <si>
    <t xml:space="preserve">Общий объем финансирования 20__ г.,
тыс. рублей </t>
  </si>
  <si>
    <r>
      <t>Объем финансирования 20__ г. За счет  МБ</t>
    </r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>,
тыс. рублей</t>
    </r>
  </si>
  <si>
    <r>
      <t>Объем финансирования 20__ г. За счет  РБ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,
тыс. рублей</t>
    </r>
  </si>
  <si>
    <r>
      <t>Объем финансирования 20__ г. За счет  ФБ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>,
тыс. рублей</t>
    </r>
  </si>
  <si>
    <t>Общий объем финансирования 20__ г.,
тыс. рублей</t>
  </si>
  <si>
    <r>
      <t>Объем финансирования 20__ г. За счет ВБ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>,
тыс. рублей</t>
    </r>
  </si>
  <si>
    <t>Объем финансирования 20__ г. за счет  ФБ,
тыс. рублей</t>
  </si>
  <si>
    <t>Уровень софинансирования (ФБ/РБ) 20__ г., %</t>
  </si>
  <si>
    <t>Объем финансирования за счет внебюджетных средств, тыс. рублей за 24 месяца, предшествующих дате отбора</t>
  </si>
  <si>
    <t>Объем финансирования засчет бюджетных средств, тыс. рублей за 24 месяца, предшествующих дате отбора</t>
  </si>
  <si>
    <r>
      <t>Направления финансирования расходов за счет бюджетных средств</t>
    </r>
    <r>
      <rPr>
        <vertAlign val="superscript"/>
        <sz val="14"/>
        <color theme="1"/>
        <rFont val="Times New Roman"/>
        <family val="1"/>
        <charset val="204"/>
      </rPr>
      <t>5</t>
    </r>
  </si>
  <si>
    <r>
      <t xml:space="preserve">Наименование и реквизиты подтверждающих документов фактически профинансированных за счет внебюджетных средств расходов </t>
    </r>
    <r>
      <rPr>
        <vertAlign val="superscript"/>
        <sz val="14"/>
        <color theme="1"/>
        <rFont val="Times New Roman"/>
        <family val="1"/>
        <charset val="204"/>
      </rPr>
      <t>3</t>
    </r>
  </si>
  <si>
    <r>
      <t>Информация о наличии подтверждающих документов фактически профинансированных за счет бюджетных средств расходов</t>
    </r>
    <r>
      <rPr>
        <vertAlign val="superscript"/>
        <sz val="14"/>
        <color theme="1"/>
        <rFont val="Times New Roman"/>
        <family val="1"/>
        <charset val="204"/>
      </rPr>
      <t>6</t>
    </r>
  </si>
  <si>
    <r>
      <t>Наличие фактически профинансированных расходов за счет бюджетных средств
(да/нет)</t>
    </r>
    <r>
      <rPr>
        <vertAlign val="superscript"/>
        <sz val="14"/>
        <color theme="1"/>
        <rFont val="Times New Roman"/>
        <family val="1"/>
        <charset val="204"/>
      </rPr>
      <t>4</t>
    </r>
  </si>
  <si>
    <r>
      <t>Наличие фактически профинансированных расходов за счет внебюджетных средств
(да/нет)</t>
    </r>
    <r>
      <rPr>
        <vertAlign val="superscript"/>
        <sz val="14"/>
        <color theme="1"/>
        <rFont val="Times New Roman"/>
        <family val="1"/>
        <charset val="204"/>
      </rPr>
      <t>1</t>
    </r>
  </si>
  <si>
    <t>Значение  показателей, характеризующих объекты и оборудование в составе мероприятий</t>
  </si>
  <si>
    <r>
      <t>Наименование показателей, характеризующих объекты и оборудование в составе мероприятий</t>
    </r>
    <r>
      <rPr>
        <vertAlign val="superscript"/>
        <sz val="14"/>
        <color theme="1"/>
        <rFont val="Times New Roman"/>
        <family val="1"/>
        <charset val="204"/>
      </rPr>
      <t>3</t>
    </r>
  </si>
  <si>
    <r>
      <t>Наименование муниципального образования субъекта Российской Федерации</t>
    </r>
    <r>
      <rPr>
        <vertAlign val="superscript"/>
        <sz val="14"/>
        <color theme="1"/>
        <rFont val="Times New Roman"/>
        <family val="1"/>
        <charset val="204"/>
      </rPr>
      <t>1</t>
    </r>
  </si>
  <si>
    <t>1 Указывается  наименование  территории  реализации проекта, в случае реализации  проекта  на территории  сельской  агломерации  в  наименовании проекта указывается наименование сельской агломерации.</t>
  </si>
  <si>
    <r>
      <t>Создание новых рабочих мест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</si>
  <si>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Согласование федерального органа исполнительной власти представлено в составе заявочной документации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(да/нет)</t>
    </r>
  </si>
  <si>
    <r>
      <t>Согласование федерального органа исполнительной власти представлено в составе заявочной документации</t>
    </r>
    <r>
      <rPr>
        <sz val="14"/>
        <color theme="1"/>
        <rFont val="Times New Roman"/>
        <family val="1"/>
        <charset val="204"/>
      </rPr>
      <t xml:space="preserve"> (да/нет)</t>
    </r>
  </si>
  <si>
    <t>Согласование федерального органа исполнительной власти положительное (да/нет)</t>
  </si>
  <si>
    <r>
      <t>Количество планируемых к созданию постоянных рабочих мест по мероприятиям проекта</t>
    </r>
    <r>
      <rPr>
        <vertAlign val="superscript"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</t>
    </r>
  </si>
  <si>
    <r>
      <t>Реквизиты документов, подтверждающих количество планируемых к созданию постоянных рабочих мест по мероприятиям проекта</t>
    </r>
    <r>
      <rPr>
        <vertAlign val="superscript"/>
        <sz val="14"/>
        <color theme="1"/>
        <rFont val="Times New Roman"/>
        <family val="1"/>
        <charset val="204"/>
      </rPr>
      <t>6</t>
    </r>
  </si>
  <si>
    <r>
      <rPr>
        <vertAlign val="superscript"/>
        <sz val="14"/>
        <rFont val="Times New Roman"/>
        <family val="1"/>
        <charset val="204"/>
      </rPr>
      <t>6</t>
    </r>
    <r>
      <rPr>
        <sz val="14"/>
        <rFont val="Times New Roman"/>
        <family val="1"/>
        <charset val="204"/>
      </rPr>
      <t xml:space="preserve"> Указываются реквизиты подтверждающего документа.</t>
    </r>
  </si>
  <si>
    <t xml:space="preserve">ПД / Коммерческие предложения представлены в составе заявочной документации &lt;1&gt; (да /нет) </t>
  </si>
  <si>
    <t>Реквизиты ПД / планируемый срок получения / Информация о коммерческих предложения</t>
  </si>
  <si>
    <t>Положительное заключение ГЭ на ПД представлено в составе заявочной документации (да /нет)</t>
  </si>
  <si>
    <t xml:space="preserve">Положительное заключение ГЭ 
на достоверность определения сметной стоимости (ДОСМ)
представлено в составе заявочной документации 
(да / нет)
</t>
  </si>
  <si>
    <r>
      <t>Направления финансирования расходов за счет внебюджетных средств</t>
    </r>
    <r>
      <rPr>
        <vertAlign val="superscript"/>
        <sz val="14"/>
        <color theme="1"/>
        <rFont val="Times New Roman"/>
        <family val="1"/>
        <charset val="204"/>
      </rPr>
      <t>2</t>
    </r>
  </si>
  <si>
    <t>Объем финансирования 20__ г. за счет  РБ,
тыс. рублей</t>
  </si>
  <si>
    <t>Объем финансирования 20__ г. за счет  МБ,
тыс. рублей</t>
  </si>
  <si>
    <t>Объем финансирования 20__ г. за счет ВБ,
тыс. рублей</t>
  </si>
  <si>
    <t xml:space="preserve">Количество объектов </t>
  </si>
  <si>
    <t>Наименование 
и реквизиты подтверждающего документа среднемесячного уровня располагаемых ресурсов (доходов) сельских домохозяйств, руб.</t>
  </si>
  <si>
    <t>Наименование 
и реквизиты подтверждающего документа среднемесячного уровня располагаемых ресурсов (доходов) городских домохозяйств, руб.</t>
  </si>
  <si>
    <t>Количество объектов, ед.</t>
  </si>
  <si>
    <t>1.6</t>
  </si>
  <si>
    <t>1.7</t>
  </si>
  <si>
    <t>1.8</t>
  </si>
  <si>
    <t>1.9</t>
  </si>
  <si>
    <t>1.10</t>
  </si>
  <si>
    <t>2.6</t>
  </si>
  <si>
    <t>2.7</t>
  </si>
  <si>
    <t>2.8</t>
  </si>
  <si>
    <t>2.9</t>
  </si>
  <si>
    <t>2.10</t>
  </si>
  <si>
    <t>3.6</t>
  </si>
  <si>
    <t>3.7</t>
  </si>
  <si>
    <t>3.8</t>
  </si>
  <si>
    <t>3.9</t>
  </si>
  <si>
    <t>3.10</t>
  </si>
  <si>
    <t>4.6</t>
  </si>
  <si>
    <t>4.7</t>
  </si>
  <si>
    <t>4.8</t>
  </si>
  <si>
    <t>4.9</t>
  </si>
  <si>
    <t>4.10</t>
  </si>
  <si>
    <t>5.6</t>
  </si>
  <si>
    <t>5.7</t>
  </si>
  <si>
    <t>5.8</t>
  </si>
  <si>
    <t>5.9</t>
  </si>
  <si>
    <t>5.10</t>
  </si>
  <si>
    <t>6.6</t>
  </si>
  <si>
    <t>6.7</t>
  </si>
  <si>
    <t>6.8</t>
  </si>
  <si>
    <t>6.9</t>
  </si>
  <si>
    <t>6.10</t>
  </si>
  <si>
    <t>7.6</t>
  </si>
  <si>
    <t>7.7</t>
  </si>
  <si>
    <t>7.8</t>
  </si>
  <si>
    <t>7.9</t>
  </si>
  <si>
    <t>7.10</t>
  </si>
  <si>
    <t>8.6</t>
  </si>
  <si>
    <t>8.7</t>
  </si>
  <si>
    <t>8.8</t>
  </si>
  <si>
    <t>8.9</t>
  </si>
  <si>
    <t>8.10</t>
  </si>
  <si>
    <t>9.6</t>
  </si>
  <si>
    <t>9.7</t>
  </si>
  <si>
    <t>9.8</t>
  </si>
  <si>
    <t>9.9</t>
  </si>
  <si>
    <t>9.10</t>
  </si>
  <si>
    <t>10.6</t>
  </si>
  <si>
    <t>10.7</t>
  </si>
  <si>
    <t>10.8</t>
  </si>
  <si>
    <t>10.9</t>
  </si>
  <si>
    <t>10.10</t>
  </si>
  <si>
    <t>11.6</t>
  </si>
  <si>
    <t>11.7</t>
  </si>
  <si>
    <t>11.8</t>
  </si>
  <si>
    <t>11.9</t>
  </si>
  <si>
    <t>11.10</t>
  </si>
  <si>
    <t>12.6</t>
  </si>
  <si>
    <t>12.7</t>
  </si>
  <si>
    <t>12.8</t>
  </si>
  <si>
    <t>12.9</t>
  </si>
  <si>
    <t>12.10</t>
  </si>
  <si>
    <t>Выгодоприобретатели от реализации мероприятий проекта среди социальных групп жителей, которые непосредственно или потенциально будут являться пользователями результатов реализации проекта</t>
  </si>
  <si>
    <t>Дата начала реализации инвестиционного проекта</t>
  </si>
  <si>
    <t>Дата завершения реализации инвестиционного проекта</t>
  </si>
  <si>
    <t>Наименование и реквизиты подтверждающих документов</t>
  </si>
  <si>
    <r>
      <t>Источники инвестиций</t>
    </r>
    <r>
      <rPr>
        <vertAlign val="superscript"/>
        <sz val="14"/>
        <color theme="1"/>
        <rFont val="Times New Roman"/>
        <family val="1"/>
        <charset val="204"/>
      </rPr>
      <t>3</t>
    </r>
  </si>
  <si>
    <t>Объем инвестиций, млн. рублей</t>
  </si>
  <si>
    <t xml:space="preserve">Вид работ в составе мероприятия </t>
  </si>
  <si>
    <t>Б</t>
  </si>
  <si>
    <t>В</t>
  </si>
  <si>
    <t xml:space="preserve">Отраслевое направление </t>
  </si>
  <si>
    <t>Наличие ГЭ (на 1 октября)
(да/нет)</t>
  </si>
  <si>
    <t xml:space="preserve">Дополнительное образование </t>
  </si>
  <si>
    <t>Здравоохранение</t>
  </si>
  <si>
    <t>Культура</t>
  </si>
  <si>
    <t>Образование</t>
  </si>
  <si>
    <t xml:space="preserve">Физкультура и спорт </t>
  </si>
  <si>
    <t>Коммунальные структуры</t>
  </si>
  <si>
    <t xml:space="preserve">Количество работников, чел.
</t>
  </si>
  <si>
    <r>
      <t>Обоснование целесообразности реализации мероприятия проекта 
(при наличии)</t>
    </r>
    <r>
      <rPr>
        <vertAlign val="superscript"/>
        <sz val="14"/>
        <color theme="1"/>
        <rFont val="Times New Roman"/>
        <family val="1"/>
        <charset val="204"/>
      </rPr>
      <t>4</t>
    </r>
  </si>
  <si>
    <t>19. Характеристика инвестиционных проектов (за исключением инвестиционных проектов в развитие государственной и муниципальной инфраструктуры), находящихся в процессе реализации, и инвестиционных проектов, начало реализации которых планируется в первый год реализации проекта:</t>
  </si>
  <si>
    <t>Количество баллов
(в зависимости от вида работ в составе мероприятия и отраслевого направления мероприятия)</t>
  </si>
  <si>
    <t>DCrb баллы (на коммунальную инфраструктуру)
(в зависимости от вида работ в составе мероприятия и отраслевого направления мероприятия)</t>
  </si>
  <si>
    <t>Количество баллов
 (в зависимости от вида работ в составе мероприятия)</t>
  </si>
  <si>
    <t>Количество баллов
(в зависимости от доли планируемых внебюджетных средств в общем объеме финансирования проекта)</t>
  </si>
  <si>
    <t>Количество баллов
(в зависимости от доли фактически профинансированных за счет внебюджетных средств расходов на разработку ПСД, экспертизы и строительства за 2 года, предшествующих году начала реализации проекта в общем объеме финансирования проекта с учетом этих средств)</t>
  </si>
  <si>
    <t>Количество баллов 
(в зависимости от скорректированных сроков реализации меропритий
(с учтом Кр. Севера))</t>
  </si>
  <si>
    <t xml:space="preserve">Количество баллов
(в зависимости от доли населения в возрасте от 16 лет, поддержавших проект в общей численности населения от 16 лет) </t>
  </si>
  <si>
    <t>Количество баллов
(в зависимости от доли занятого населения в численности экономического активного населения)</t>
  </si>
  <si>
    <t>Количество баллов
(в зависимости от отношения количества вновь созданных постоянных рабочих мест к численности экономического активного населения)</t>
  </si>
  <si>
    <t>Количество баллов
(в зависимости от доли трудоспособного населения в общей численности населения)</t>
  </si>
  <si>
    <t>Количество баллов
(в зависимости от соотношения среднемесячных располагаемых ресурсов (доходов) сельского и городского домохозяйств)</t>
  </si>
  <si>
    <t>DCrr баллы (новые рабочие места)</t>
  </si>
  <si>
    <r>
      <t>Отношение территории реализации мероприятий к районам Крайнего Севера и Арктической зоны (да/нет)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</si>
  <si>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Год завершения завершения реализации (ввод объекта)</t>
    </r>
    <r>
      <rPr>
        <vertAlign val="superscript"/>
        <sz val="14"/>
        <color theme="1"/>
        <rFont val="Times New Roman"/>
        <family val="1"/>
        <charset val="204"/>
      </rPr>
      <t xml:space="preserve"> 1</t>
    </r>
  </si>
  <si>
    <t>Критерии реализуемости</t>
  </si>
  <si>
    <t>Критерии ценности</t>
  </si>
  <si>
    <t>70 баллов – для вида работ «строительство»
60 баллов – для вида работ «реконструкция»
50 баллов – для вида работ «капремонт»
40 баллов – для вида работ «установка»
10 баллов – для вида работ «приобретение»</t>
  </si>
  <si>
    <t>При значении численности трудоспособного населения от 1 до 10 – 10 баллов
При значении численности трудоспособного населения  от 11 до 50 – 20 баллов
При значении численности трудоспособного населения  от 51 до 100 – 50 баллов
При значении численности трудоспособного населения  от 101 до 200 – 70 баллов
При значении численности трудоспособного населения  от 201 до 300 – 90 баллов
При значении численности трудоспособного населения  от 301 и более – 130 баллов
При значении отраслевого направления "коммунальная структура" присваивается:
30 баллов – вид работ в составе мероприятия – «строительство»
20 баллов – вид работ в составе мероприятия –  «реконструкция»
10 баллов – вид работ в составе мероприятия – «капремонт»</t>
  </si>
  <si>
    <r>
      <t>При значении отраслевого направления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"коммунальная структура" присваивается:
40 баллов – если значение вид работ в составе мероприятия – «строительство»
30 баллов – если значение вид работ в составе мероприятия – «реконструкция»
20 баллов – вид работ в составе мероприятия – «капремонт»</t>
    </r>
  </si>
  <si>
    <t>Республика Северная Осетия - Алания, Моздокский район</t>
  </si>
  <si>
    <t>села Веселое Веселовского сельского поселения Моздокского района Республики Северная Осетия-Алания.</t>
  </si>
  <si>
    <t>да</t>
  </si>
  <si>
    <t>нет</t>
  </si>
  <si>
    <t>Фактическое значениена01.01.2020</t>
  </si>
  <si>
    <t>1км.</t>
  </si>
  <si>
    <t>0,7км.</t>
  </si>
  <si>
    <t>ххх</t>
  </si>
  <si>
    <t>Министерство сельского хозяйства и продовольствия РСО-Алания</t>
  </si>
  <si>
    <t>Заявитель-упономоченный орган субъекта Российской Федерации, ответственный за предоставление роектной документации на отбор</t>
  </si>
  <si>
    <t>Министерство сельского хозяйства и продовольствия Республики Северная Осетия-Алания</t>
  </si>
  <si>
    <t>Хубецова Татьяна Владимировна-начальник отдела по развитию сельского хозяйство АМС Моздокского района</t>
  </si>
  <si>
    <t>8(86736)3-40-19, 89288573393 zemlay.otdel@yandex.ru</t>
  </si>
  <si>
    <t>Земли сельхоз назначения/земли поселения</t>
  </si>
  <si>
    <t>Экономический потенциал/расстояние до административного центра республики г.Владикавказ</t>
  </si>
  <si>
    <t>МБОУ СОШ</t>
  </si>
  <si>
    <t>Площадь школы</t>
  </si>
  <si>
    <t>Количество мест</t>
  </si>
  <si>
    <t>Детский сад</t>
  </si>
  <si>
    <t>Площадь</t>
  </si>
  <si>
    <t>Дом культуры</t>
  </si>
  <si>
    <t>Вместимость мест</t>
  </si>
  <si>
    <t>1 на 10 тыс.чел.</t>
  </si>
  <si>
    <t>Библиотека</t>
  </si>
  <si>
    <t>Площадь библиотеки 101,2 кв.м.</t>
  </si>
  <si>
    <t>1  на 10 тыс.чел.</t>
  </si>
  <si>
    <t>Амбулатория</t>
  </si>
  <si>
    <t>Спортивный стадион</t>
  </si>
  <si>
    <t>Площадь спортивного стадиона</t>
  </si>
  <si>
    <t>Пропускная способность, человек</t>
  </si>
  <si>
    <t>Спортивный зал</t>
  </si>
  <si>
    <t>Площадь спортивного комплекса</t>
  </si>
  <si>
    <t>Коммунальная инфраструктура</t>
  </si>
  <si>
    <t>Водопроводные сети</t>
  </si>
  <si>
    <t>Протяженность</t>
  </si>
  <si>
    <t>Газопроводные сети</t>
  </si>
  <si>
    <t>Электроснабжение</t>
  </si>
  <si>
    <t>Транспортная инфраструктура</t>
  </si>
  <si>
    <t>Дорога с твердым покрытием от населенного пункта до региональной дороги</t>
  </si>
  <si>
    <t>12,9 км.</t>
  </si>
  <si>
    <t>Межпоселенческие дороги, покрытые гравием, дороги с твердым покрытием</t>
  </si>
  <si>
    <t>Домашний телефон и интернет</t>
  </si>
  <si>
    <t>100%( из-за отказа абонентов из 258 домовладений, обеспечены 79)</t>
  </si>
  <si>
    <t>Выращивание сельскохозяйственных культур</t>
  </si>
  <si>
    <t>Письмо от             №     о целесообразностти реализации проекта. Аргумент-бесперебойное обем=спечение водой жителей села, в том числе и работников ООО"Колос", питьевой водой. Кроме этого, создание условий для жителей села занятием физической культурой и спортом, ведения здорового образа жизни. Создание условий для отдыха и проведения в достойных условиях культурно-массовых мероприятий.</t>
  </si>
  <si>
    <t>Кокоева Ольга Руслановна ведущий специалист-эксперт отдела развития сельских территорий МСХ РСО - Алания</t>
  </si>
  <si>
    <t>8(8672)530567 rso-mcx@mail,ru</t>
  </si>
  <si>
    <t>один</t>
  </si>
  <si>
    <t>Население</t>
  </si>
  <si>
    <t>Да</t>
  </si>
  <si>
    <t xml:space="preserve"> Моздокского района</t>
  </si>
  <si>
    <t>Комплексное развитие поселка Притеречного Притеречного сельского поселения Моздокского района Республики Северная Осетия-Алания</t>
  </si>
  <si>
    <t>Моздокский муниципальный район Притеречное сельское поселение</t>
  </si>
  <si>
    <t>поселок Притеречный</t>
  </si>
  <si>
    <t xml:space="preserve"> Капитальный ремонт  МБОУ СОШ п. Притеречного Моздок-ского района </t>
  </si>
  <si>
    <t>Администрация Притеречного сельского поселения</t>
  </si>
  <si>
    <t>капитальный ремонт</t>
  </si>
  <si>
    <t>№1-1-1-0179-19 от 29.07.2019г</t>
  </si>
  <si>
    <t>Веселовскоеи сельское поселение Моздокского района поселок Притеречный</t>
  </si>
  <si>
    <t>ООО"Добрый продукт", Общая численность ООО -1</t>
  </si>
  <si>
    <t>Общая производственная площадь составляет 5580 га./ 150 км.</t>
  </si>
  <si>
    <t>Притеречное сельское поселение Моздокского района поселок Притеречный</t>
  </si>
  <si>
    <t>10,8 км.</t>
  </si>
  <si>
    <t>29,59 км.</t>
  </si>
  <si>
    <t>16,38 км.</t>
  </si>
  <si>
    <t>2,2 км.</t>
  </si>
  <si>
    <t>20,9 км.</t>
  </si>
  <si>
    <t>5,27 км</t>
  </si>
  <si>
    <t>Сети водоотведения</t>
  </si>
  <si>
    <t>Все жители поселка Притеречный</t>
  </si>
  <si>
    <t>п. Притеречный</t>
  </si>
  <si>
    <t>Генеральный план утвержденРешением Собрания представителей Притеречного сельского поселения от 23.11.2012г. №22</t>
  </si>
  <si>
    <t>ООО "Добрый продукт"</t>
  </si>
  <si>
    <t>532 чел.</t>
  </si>
  <si>
    <t>Капитальный ремонт</t>
  </si>
  <si>
    <t>1232,8 кв.м.</t>
  </si>
  <si>
    <t>291,2 кв.м.</t>
  </si>
  <si>
    <t>75 человека на 1000 населения</t>
  </si>
  <si>
    <t>57 пос./смену</t>
  </si>
  <si>
    <t>Количество посетителей-21 детский; терапевт 1го уч. 18;терапевт 2го уч. 18;</t>
  </si>
  <si>
    <t>Площадь амбулатории-520,4 кв.м.</t>
  </si>
  <si>
    <t>13800 кв.м.</t>
  </si>
  <si>
    <t>10,0 кв.м. на чел.</t>
  </si>
  <si>
    <t>1074,2 кв.м.</t>
  </si>
  <si>
    <t>878,0 кв.м.</t>
  </si>
  <si>
    <t>100%( из-за отказа абонентов из 200 домовладений, обеспечены 119)</t>
  </si>
  <si>
    <t>МБОУ СОШ п. Притеречный  эксплуатируются с 60-х годов прошлого столетия.</t>
  </si>
  <si>
    <t>МБОУ СОШ п. Притеречный  требуется капитальный ремонт.</t>
  </si>
  <si>
    <t xml:space="preserve"> Капитальный ремонт в соответствии с современными требованиями позволит улучшить образовательную деятельность школы, условия обучения учащихся.</t>
  </si>
  <si>
    <t>Улучшение качества обучения школьников является главной целью развития любого населенного пункта.</t>
  </si>
  <si>
    <t>5580 га/1,3 га.</t>
  </si>
  <si>
    <t>752 человек</t>
  </si>
  <si>
    <t>Площадь амбулатории-1224,0 кв.м.</t>
  </si>
  <si>
    <t>21,5 кв.м. на 1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</si>
</sst>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ourier New"/>
      <family val="3"/>
      <charset val="204"/>
    </font>
    <font>
      <i/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1" xfId="0" applyFont="1" applyFill="1" applyBorder="1"/>
    <xf numFmtId="0" fontId="2" fillId="2" borderId="0" xfId="0" applyFont="1" applyFill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6" xfId="0" applyFont="1" applyFill="1" applyBorder="1"/>
    <xf numFmtId="0" fontId="2" fillId="2" borderId="4" xfId="0" applyFont="1" applyFill="1" applyBorder="1"/>
    <xf numFmtId="9" fontId="2" fillId="0" borderId="4" xfId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3" borderId="4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/>
    </xf>
    <xf numFmtId="0" fontId="8" fillId="0" borderId="6" xfId="0" applyFont="1" applyFill="1" applyBorder="1"/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10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0" fontId="12" fillId="3" borderId="4" xfId="0" applyFont="1" applyFill="1" applyBorder="1"/>
    <xf numFmtId="0" fontId="2" fillId="0" borderId="7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2" fillId="0" borderId="7" xfId="0" applyFont="1" applyBorder="1" applyAlignment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Border="1" applyAlignment="1"/>
    <xf numFmtId="49" fontId="2" fillId="0" borderId="8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5" fillId="0" borderId="0" xfId="0" applyFont="1" applyAlignment="1">
      <alignment vertical="top"/>
    </xf>
    <xf numFmtId="0" fontId="2" fillId="0" borderId="0" xfId="0" applyFont="1" applyBorder="1" applyAlignment="1">
      <alignment wrapText="1"/>
    </xf>
    <xf numFmtId="0" fontId="2" fillId="0" borderId="0" xfId="0" applyFont="1" applyAlignment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3" borderId="16" xfId="0" applyFont="1" applyFill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left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16" xfId="0" applyFont="1" applyFill="1" applyBorder="1"/>
    <xf numFmtId="0" fontId="2" fillId="3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6" xfId="0" applyFont="1" applyBorder="1" applyAlignment="1"/>
    <xf numFmtId="0" fontId="2" fillId="0" borderId="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/>
    <xf numFmtId="0" fontId="8" fillId="0" borderId="11" xfId="0" applyFont="1" applyFill="1" applyBorder="1" applyAlignment="1"/>
    <xf numFmtId="0" fontId="8" fillId="0" borderId="0" xfId="0" applyFont="1" applyFill="1" applyBorder="1" applyAlignment="1"/>
    <xf numFmtId="0" fontId="8" fillId="0" borderId="6" xfId="0" applyFont="1" applyFill="1" applyBorder="1" applyAlignment="1"/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0" fillId="0" borderId="10" xfId="0" applyBorder="1"/>
    <xf numFmtId="0" fontId="0" fillId="0" borderId="23" xfId="0" applyBorder="1"/>
    <xf numFmtId="0" fontId="0" fillId="0" borderId="24" xfId="0" applyBorder="1"/>
    <xf numFmtId="0" fontId="0" fillId="0" borderId="0" xfId="0" applyAlignment="1">
      <alignment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2" fillId="0" borderId="4" xfId="0" quotePrefix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2" fillId="3" borderId="4" xfId="0" quotePrefix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9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1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2" borderId="4" xfId="0" applyFont="1" applyFill="1" applyBorder="1" applyAlignment="1"/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2" borderId="18" xfId="0" applyFont="1" applyFill="1" applyBorder="1" applyAlignment="1"/>
    <xf numFmtId="0" fontId="2" fillId="3" borderId="18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3" borderId="4" xfId="0" applyFont="1" applyFill="1" applyBorder="1" applyAlignment="1"/>
    <xf numFmtId="0" fontId="2" fillId="0" borderId="14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/>
    <xf numFmtId="0" fontId="2" fillId="2" borderId="19" xfId="0" applyFont="1" applyFill="1" applyBorder="1" applyAlignment="1"/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3" borderId="15" xfId="0" applyFont="1" applyFill="1" applyBorder="1" applyAlignment="1"/>
    <xf numFmtId="0" fontId="2" fillId="3" borderId="17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 wrapText="1"/>
    </xf>
    <xf numFmtId="9" fontId="3" fillId="2" borderId="4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9" fontId="2" fillId="2" borderId="4" xfId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/>
    <xf numFmtId="0" fontId="2" fillId="4" borderId="16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6" xfId="0" applyFont="1" applyFill="1" applyBorder="1" applyAlignment="1"/>
    <xf numFmtId="0" fontId="2" fillId="4" borderId="16" xfId="0" applyFont="1" applyFill="1" applyBorder="1"/>
    <xf numFmtId="0" fontId="2" fillId="4" borderId="15" xfId="0" applyFont="1" applyFill="1" applyBorder="1" applyAlignment="1"/>
    <xf numFmtId="0" fontId="2" fillId="4" borderId="15" xfId="0" applyFont="1" applyFill="1" applyBorder="1" applyAlignment="1">
      <alignment horizontal="center"/>
    </xf>
    <xf numFmtId="0" fontId="2" fillId="4" borderId="5" xfId="0" applyFont="1" applyFill="1" applyBorder="1"/>
    <xf numFmtId="49" fontId="2" fillId="4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4" xfId="0" applyFont="1" applyFill="1" applyBorder="1"/>
    <xf numFmtId="0" fontId="2" fillId="2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10" fontId="2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wrapText="1"/>
    </xf>
    <xf numFmtId="0" fontId="2" fillId="3" borderId="16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wrapText="1"/>
    </xf>
    <xf numFmtId="9" fontId="15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 wrapText="1"/>
    </xf>
    <xf numFmtId="0" fontId="8" fillId="4" borderId="2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4" xfId="0" applyFont="1" applyFill="1" applyBorder="1"/>
  </cellXfs>
  <cellStyles count="3">
    <cellStyle name="Обычный" xfId="0" builtinId="0"/>
    <cellStyle name="Процентный" xfId="1" builtinId="5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&#1055;&#1086;&#1083;&#1080;&#1085;&#1072;/Downloads/&#1060;&#1086;&#1088;&#1084;&#1072;+&#1090;&#1072;&#1073;&#1083;&#1080;&#1094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кросы"/>
      <sheetName val="Ошибки"/>
      <sheetName val="Ошибки подгрузки"/>
      <sheetName val="Списки"/>
    </sheetNames>
    <sheetDataSet>
      <sheetData sheetId="0"/>
      <sheetData sheetId="1"/>
      <sheetData sheetId="2"/>
      <sheetData sheetId="3">
        <row r="2">
          <cell r="A2" t="str">
            <v>создание</v>
          </cell>
          <cell r="B2" t="str">
            <v>образование</v>
          </cell>
          <cell r="C2">
            <v>2020</v>
          </cell>
          <cell r="D2">
            <v>2020</v>
          </cell>
          <cell r="E2">
            <v>0.5</v>
          </cell>
          <cell r="F2" t="str">
            <v>требуется</v>
          </cell>
          <cell r="G2" t="str">
            <v>не требуется</v>
          </cell>
          <cell r="H2" t="str">
            <v>Алтайский край</v>
          </cell>
          <cell r="I2" t="str">
            <v>СФО</v>
          </cell>
        </row>
        <row r="3">
          <cell r="A3" t="str">
            <v>расширение</v>
          </cell>
          <cell r="B3" t="str">
            <v>здравоохранение</v>
          </cell>
          <cell r="C3">
            <v>2021</v>
          </cell>
          <cell r="D3">
            <v>2021</v>
          </cell>
          <cell r="E3">
            <v>1</v>
          </cell>
          <cell r="F3" t="str">
            <v>не требуется</v>
          </cell>
          <cell r="G3" t="str">
            <v>требуется актуализация</v>
          </cell>
          <cell r="H3" t="str">
            <v>Амурская область</v>
          </cell>
          <cell r="I3" t="str">
            <v>ДФО</v>
          </cell>
        </row>
        <row r="4">
          <cell r="A4" t="str">
            <v>строительство</v>
          </cell>
          <cell r="B4" t="str">
            <v>культура</v>
          </cell>
          <cell r="C4">
            <v>2022</v>
          </cell>
          <cell r="D4">
            <v>2022</v>
          </cell>
          <cell r="H4" t="str">
            <v>Архангельская область</v>
          </cell>
          <cell r="I4" t="str">
            <v>СЗФО</v>
          </cell>
        </row>
        <row r="5">
          <cell r="A5" t="str">
            <v>реконструкция</v>
          </cell>
          <cell r="B5" t="str">
            <v>физкультура и спорт</v>
          </cell>
          <cell r="C5">
            <v>2023</v>
          </cell>
          <cell r="D5">
            <v>2023</v>
          </cell>
          <cell r="H5" t="str">
            <v>Астраханская область</v>
          </cell>
          <cell r="I5" t="str">
            <v>ЮФО</v>
          </cell>
        </row>
        <row r="6">
          <cell r="A6" t="str">
            <v>капремонт</v>
          </cell>
          <cell r="B6" t="str">
            <v>соц.политика</v>
          </cell>
          <cell r="C6">
            <v>2024</v>
          </cell>
          <cell r="D6">
            <v>2024</v>
          </cell>
          <cell r="H6" t="str">
            <v>Белгородская область</v>
          </cell>
          <cell r="I6" t="str">
            <v>ЦФО</v>
          </cell>
        </row>
        <row r="7">
          <cell r="A7" t="str">
            <v>приобретение</v>
          </cell>
          <cell r="B7" t="str">
            <v>коммунальная инфраструктура</v>
          </cell>
          <cell r="C7">
            <v>2025</v>
          </cell>
          <cell r="D7">
            <v>2025</v>
          </cell>
          <cell r="H7" t="str">
            <v>Брянская область</v>
          </cell>
          <cell r="I7" t="str">
            <v>ЦФО</v>
          </cell>
        </row>
        <row r="8">
          <cell r="A8" t="str">
            <v>установка</v>
          </cell>
          <cell r="B8" t="str">
            <v>транспортная инфраструктура</v>
          </cell>
          <cell r="H8" t="str">
            <v>Владимирская область</v>
          </cell>
          <cell r="I8" t="str">
            <v>ЦФО</v>
          </cell>
        </row>
        <row r="9">
          <cell r="B9" t="str">
            <v>производство</v>
          </cell>
          <cell r="H9" t="str">
            <v>Волгоградская область</v>
          </cell>
          <cell r="I9" t="str">
            <v>ЮФО</v>
          </cell>
        </row>
        <row r="10">
          <cell r="H10" t="str">
            <v>Вологодская область</v>
          </cell>
          <cell r="I10" t="str">
            <v>СЗФО</v>
          </cell>
        </row>
        <row r="11">
          <cell r="H11" t="str">
            <v>Воронежская область</v>
          </cell>
          <cell r="I11" t="str">
            <v>ЦФО</v>
          </cell>
        </row>
        <row r="12">
          <cell r="H12" t="str">
            <v>г. Москва</v>
          </cell>
          <cell r="I12" t="str">
            <v>ЦФО</v>
          </cell>
        </row>
        <row r="13">
          <cell r="H13" t="str">
            <v>г. Санкт-Петербург</v>
          </cell>
          <cell r="I13" t="str">
            <v>СЗФО</v>
          </cell>
        </row>
        <row r="14">
          <cell r="H14" t="str">
            <v>г. Севастополь</v>
          </cell>
          <cell r="I14" t="str">
            <v>ЮФО</v>
          </cell>
        </row>
        <row r="15">
          <cell r="H15" t="str">
            <v>Еврейская автономная область</v>
          </cell>
          <cell r="I15" t="str">
            <v>ДФО</v>
          </cell>
        </row>
        <row r="16">
          <cell r="H16" t="str">
            <v>Забайкальский край</v>
          </cell>
          <cell r="I16" t="str">
            <v>СФО</v>
          </cell>
        </row>
        <row r="17">
          <cell r="H17" t="str">
            <v>Ивановская область</v>
          </cell>
          <cell r="I17" t="str">
            <v>ЦФО</v>
          </cell>
        </row>
        <row r="18">
          <cell r="H18" t="str">
            <v>Иркутская область</v>
          </cell>
          <cell r="I18" t="str">
            <v>СФО</v>
          </cell>
        </row>
        <row r="19">
          <cell r="H19" t="str">
            <v>Кабардино-Балкарская Республика</v>
          </cell>
          <cell r="I19" t="str">
            <v>СКФО</v>
          </cell>
        </row>
        <row r="20">
          <cell r="H20" t="str">
            <v>Калининградская область</v>
          </cell>
          <cell r="I20" t="str">
            <v>СЗФО</v>
          </cell>
        </row>
        <row r="21">
          <cell r="H21" t="str">
            <v>Калужская область</v>
          </cell>
          <cell r="I21" t="str">
            <v>ЦФО</v>
          </cell>
        </row>
        <row r="22">
          <cell r="H22" t="str">
            <v>Камчатский край</v>
          </cell>
          <cell r="I22" t="str">
            <v>ДФО</v>
          </cell>
        </row>
        <row r="23">
          <cell r="H23" t="str">
            <v>Карачаево-Черкесская Республика</v>
          </cell>
          <cell r="I23" t="str">
            <v>СКФО</v>
          </cell>
        </row>
        <row r="24">
          <cell r="H24" t="str">
            <v>Кемеровская область</v>
          </cell>
          <cell r="I24" t="str">
            <v>СФО</v>
          </cell>
        </row>
        <row r="25">
          <cell r="H25" t="str">
            <v>Кировская область</v>
          </cell>
          <cell r="I25" t="str">
            <v>ПФО</v>
          </cell>
        </row>
        <row r="26">
          <cell r="H26" t="str">
            <v>Костромская область</v>
          </cell>
          <cell r="I26" t="str">
            <v>ЦФО</v>
          </cell>
        </row>
        <row r="27">
          <cell r="H27" t="str">
            <v>Краснодарский край</v>
          </cell>
          <cell r="I27" t="str">
            <v>ЮФО</v>
          </cell>
        </row>
        <row r="28">
          <cell r="H28" t="str">
            <v>Красноярский край</v>
          </cell>
          <cell r="I28" t="str">
            <v>СФО</v>
          </cell>
        </row>
        <row r="29">
          <cell r="H29" t="str">
            <v>Курганская область</v>
          </cell>
          <cell r="I29" t="str">
            <v>УФО</v>
          </cell>
        </row>
        <row r="30">
          <cell r="H30" t="str">
            <v>Курская область</v>
          </cell>
          <cell r="I30" t="str">
            <v>ЦФО</v>
          </cell>
        </row>
        <row r="31">
          <cell r="H31" t="str">
            <v>Ленинградская область</v>
          </cell>
          <cell r="I31" t="str">
            <v>СЗФО</v>
          </cell>
        </row>
        <row r="32">
          <cell r="H32" t="str">
            <v>Липецкая область</v>
          </cell>
          <cell r="I32" t="str">
            <v>ЦФО</v>
          </cell>
        </row>
        <row r="33">
          <cell r="H33" t="str">
            <v>Магаданская область</v>
          </cell>
          <cell r="I33" t="str">
            <v>ДФО</v>
          </cell>
        </row>
        <row r="34">
          <cell r="H34" t="str">
            <v>Московская область</v>
          </cell>
          <cell r="I34" t="str">
            <v>ЦФО</v>
          </cell>
        </row>
        <row r="35">
          <cell r="H35" t="str">
            <v>Мурманская область</v>
          </cell>
          <cell r="I35" t="str">
            <v>СЗФО</v>
          </cell>
        </row>
        <row r="36">
          <cell r="H36" t="str">
            <v>Ненецкий автономный округ</v>
          </cell>
          <cell r="I36" t="str">
            <v>СЗФО</v>
          </cell>
        </row>
        <row r="37">
          <cell r="H37" t="str">
            <v>Нижегородская область</v>
          </cell>
          <cell r="I37" t="str">
            <v>ПФО</v>
          </cell>
        </row>
        <row r="38">
          <cell r="H38" t="str">
            <v>Новгородская область</v>
          </cell>
          <cell r="I38" t="str">
            <v>СЗФО</v>
          </cell>
        </row>
        <row r="39">
          <cell r="H39" t="str">
            <v>Новосибирская область</v>
          </cell>
          <cell r="I39" t="str">
            <v>СФО</v>
          </cell>
        </row>
        <row r="40">
          <cell r="H40" t="str">
            <v>Омская область</v>
          </cell>
          <cell r="I40" t="str">
            <v>СФО</v>
          </cell>
        </row>
        <row r="41">
          <cell r="H41" t="str">
            <v>Оренбургская область</v>
          </cell>
          <cell r="I41" t="str">
            <v>ПФО</v>
          </cell>
        </row>
        <row r="42">
          <cell r="H42" t="str">
            <v>Орловская область</v>
          </cell>
          <cell r="I42" t="str">
            <v>ЦФО</v>
          </cell>
        </row>
        <row r="43">
          <cell r="H43" t="str">
            <v>Пензенская область</v>
          </cell>
          <cell r="I43" t="str">
            <v>ПФО</v>
          </cell>
        </row>
        <row r="44">
          <cell r="H44" t="str">
            <v>Пермский край</v>
          </cell>
          <cell r="I44" t="str">
            <v>ПФО</v>
          </cell>
        </row>
        <row r="45">
          <cell r="H45" t="str">
            <v>Приморский край</v>
          </cell>
          <cell r="I45" t="str">
            <v>ДФО</v>
          </cell>
        </row>
        <row r="46">
          <cell r="H46" t="str">
            <v>Псковская область</v>
          </cell>
          <cell r="I46" t="str">
            <v>СЗФО</v>
          </cell>
        </row>
        <row r="47">
          <cell r="H47" t="str">
            <v>Республика Адыгея</v>
          </cell>
          <cell r="I47" t="str">
            <v>ЮФО</v>
          </cell>
        </row>
        <row r="48">
          <cell r="H48" t="str">
            <v>Республика Алтай</v>
          </cell>
          <cell r="I48" t="str">
            <v>СФО</v>
          </cell>
        </row>
        <row r="49">
          <cell r="H49" t="str">
            <v>Республика Башкортостан</v>
          </cell>
          <cell r="I49" t="str">
            <v>ПФО</v>
          </cell>
        </row>
        <row r="50">
          <cell r="H50" t="str">
            <v>Республика Бурятия</v>
          </cell>
          <cell r="I50" t="str">
            <v>СФО</v>
          </cell>
        </row>
        <row r="51">
          <cell r="H51" t="str">
            <v>Республика Дагестан</v>
          </cell>
          <cell r="I51" t="str">
            <v>СКФО</v>
          </cell>
        </row>
        <row r="52">
          <cell r="H52" t="str">
            <v>Республика Ингушетия</v>
          </cell>
          <cell r="I52" t="str">
            <v>СКФО</v>
          </cell>
        </row>
        <row r="53">
          <cell r="H53" t="str">
            <v>Республика Калмыкия</v>
          </cell>
          <cell r="I53" t="str">
            <v>ЮФО</v>
          </cell>
        </row>
        <row r="54">
          <cell r="H54" t="str">
            <v>Республика Карелия</v>
          </cell>
          <cell r="I54" t="str">
            <v>СЗФО</v>
          </cell>
        </row>
        <row r="55">
          <cell r="H55" t="str">
            <v>Республика Коми</v>
          </cell>
          <cell r="I55" t="str">
            <v>СЗФО</v>
          </cell>
        </row>
        <row r="56">
          <cell r="H56" t="str">
            <v>Республика Крым</v>
          </cell>
          <cell r="I56" t="str">
            <v>ЮФО</v>
          </cell>
        </row>
        <row r="57">
          <cell r="H57" t="str">
            <v>Республика Марий Эл</v>
          </cell>
          <cell r="I57" t="str">
            <v>ПФО</v>
          </cell>
        </row>
        <row r="58">
          <cell r="H58" t="str">
            <v>Республика Мордовия</v>
          </cell>
          <cell r="I58" t="str">
            <v>ПФО</v>
          </cell>
        </row>
        <row r="59">
          <cell r="H59" t="str">
            <v>Республика Саха (Якутия)</v>
          </cell>
          <cell r="I59" t="str">
            <v>ДФО</v>
          </cell>
        </row>
        <row r="60">
          <cell r="H60" t="str">
            <v>Республика Северная Осетия — Алания</v>
          </cell>
          <cell r="I60" t="str">
            <v>СКФО</v>
          </cell>
        </row>
        <row r="61">
          <cell r="H61" t="str">
            <v>Республика Татарстан</v>
          </cell>
          <cell r="I61" t="str">
            <v>ПФО</v>
          </cell>
        </row>
        <row r="62">
          <cell r="H62" t="str">
            <v>Республика Тыва</v>
          </cell>
          <cell r="I62" t="str">
            <v>СФО</v>
          </cell>
        </row>
        <row r="63">
          <cell r="H63" t="str">
            <v>Республика Хакасия</v>
          </cell>
          <cell r="I63" t="str">
            <v>СФО</v>
          </cell>
        </row>
        <row r="64">
          <cell r="H64" t="str">
            <v>Ростовская область</v>
          </cell>
          <cell r="I64" t="str">
            <v>ЮФО</v>
          </cell>
        </row>
        <row r="65">
          <cell r="H65" t="str">
            <v>Рязанская область</v>
          </cell>
          <cell r="I65" t="str">
            <v>ЦФО</v>
          </cell>
        </row>
        <row r="66">
          <cell r="H66" t="str">
            <v>Самарская область</v>
          </cell>
          <cell r="I66" t="str">
            <v>ПФО</v>
          </cell>
        </row>
        <row r="67">
          <cell r="H67" t="str">
            <v>Саратовская область</v>
          </cell>
          <cell r="I67" t="str">
            <v>ПФО</v>
          </cell>
        </row>
        <row r="68">
          <cell r="H68" t="str">
            <v>Сахалинская область</v>
          </cell>
          <cell r="I68" t="str">
            <v>ДФО</v>
          </cell>
        </row>
        <row r="69">
          <cell r="H69" t="str">
            <v>Свердловская область</v>
          </cell>
          <cell r="I69" t="str">
            <v>УФО</v>
          </cell>
        </row>
        <row r="70">
          <cell r="H70" t="str">
            <v>Смоленская область</v>
          </cell>
          <cell r="I70" t="str">
            <v>ЦФО</v>
          </cell>
        </row>
        <row r="71">
          <cell r="H71" t="str">
            <v>Ставропольский край</v>
          </cell>
          <cell r="I71" t="str">
            <v>СКФО</v>
          </cell>
        </row>
        <row r="72">
          <cell r="H72" t="str">
            <v>Тамбовская область</v>
          </cell>
          <cell r="I72" t="str">
            <v>ЦФО</v>
          </cell>
        </row>
        <row r="73">
          <cell r="H73" t="str">
            <v>Тверская область</v>
          </cell>
          <cell r="I73" t="str">
            <v>ЦФО</v>
          </cell>
        </row>
        <row r="74">
          <cell r="H74" t="str">
            <v>Томская область</v>
          </cell>
          <cell r="I74" t="str">
            <v>СФО</v>
          </cell>
        </row>
        <row r="75">
          <cell r="H75" t="str">
            <v>Тульская область</v>
          </cell>
          <cell r="I75" t="str">
            <v>ЦФО</v>
          </cell>
        </row>
        <row r="76">
          <cell r="H76" t="str">
            <v>Тюменская область</v>
          </cell>
          <cell r="I76" t="str">
            <v>УФО</v>
          </cell>
        </row>
        <row r="77">
          <cell r="H77" t="str">
            <v>Удмуртская Республика</v>
          </cell>
          <cell r="I77" t="str">
            <v>ПФО</v>
          </cell>
        </row>
        <row r="78">
          <cell r="H78" t="str">
            <v>Ульяновская область</v>
          </cell>
          <cell r="I78" t="str">
            <v>ПФО</v>
          </cell>
        </row>
        <row r="79">
          <cell r="H79" t="str">
            <v>Хабаровский край</v>
          </cell>
          <cell r="I79" t="str">
            <v>ДФО</v>
          </cell>
        </row>
        <row r="80">
          <cell r="H80" t="str">
            <v>Ханты-Мансийский автономный округ - Югра</v>
          </cell>
          <cell r="I80" t="str">
            <v>УФО</v>
          </cell>
        </row>
        <row r="81">
          <cell r="H81" t="str">
            <v>Челябинская область</v>
          </cell>
          <cell r="I81" t="str">
            <v>УФО</v>
          </cell>
        </row>
        <row r="82">
          <cell r="H82" t="str">
            <v>Чеченская Республика</v>
          </cell>
          <cell r="I82" t="str">
            <v>СКФО</v>
          </cell>
        </row>
        <row r="83">
          <cell r="H83" t="str">
            <v>Чувашская Республика</v>
          </cell>
          <cell r="I83" t="str">
            <v>ПФО</v>
          </cell>
        </row>
        <row r="84">
          <cell r="H84" t="str">
            <v>Чукотский автономный округ</v>
          </cell>
          <cell r="I84" t="str">
            <v>ДФО</v>
          </cell>
        </row>
        <row r="85">
          <cell r="H85" t="str">
            <v>Ямало-Ненецкий автономный округ</v>
          </cell>
          <cell r="I85" t="str">
            <v>УФО</v>
          </cell>
        </row>
        <row r="86">
          <cell r="H86" t="str">
            <v>Ярославская область</v>
          </cell>
          <cell r="I86" t="str">
            <v>ЦФО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34"/>
  <sheetViews>
    <sheetView showGridLines="0" tabSelected="1" zoomScale="70" zoomScaleNormal="70" zoomScaleSheetLayoutView="70" workbookViewId="0">
      <selection activeCell="A20" sqref="A20:G20"/>
    </sheetView>
  </sheetViews>
  <sheetFormatPr defaultColWidth="9.140625" defaultRowHeight="18.75" x14ac:dyDescent="0.3"/>
  <cols>
    <col min="1" max="1" width="7.28515625" style="2" customWidth="1"/>
    <col min="2" max="2" width="65.5703125" style="2" customWidth="1"/>
    <col min="3" max="3" width="54.7109375" style="2" customWidth="1"/>
    <col min="4" max="4" width="59.28515625" style="2" customWidth="1"/>
    <col min="5" max="5" width="51" style="2" customWidth="1"/>
    <col min="6" max="6" width="26.42578125" style="91" customWidth="1"/>
    <col min="7" max="7" width="20.85546875" style="2" customWidth="1"/>
    <col min="8" max="8" width="23" style="98" customWidth="1"/>
    <col min="9" max="9" width="19.7109375" style="2" customWidth="1"/>
    <col min="10" max="10" width="20.85546875" style="98" customWidth="1"/>
    <col min="11" max="11" width="20" style="2" customWidth="1"/>
    <col min="12" max="12" width="21.5703125" style="2" customWidth="1"/>
    <col min="13" max="13" width="19.140625" style="2" customWidth="1"/>
    <col min="14" max="14" width="21.7109375" style="2" customWidth="1"/>
    <col min="15" max="15" width="19.5703125" style="2" customWidth="1"/>
    <col min="16" max="16" width="16.28515625" style="2" customWidth="1"/>
    <col min="17" max="17" width="16.85546875" style="2" customWidth="1"/>
    <col min="18" max="19" width="15.7109375" style="2" bestFit="1" customWidth="1"/>
    <col min="20" max="20" width="16.7109375" style="2" customWidth="1"/>
    <col min="21" max="21" width="15.7109375" style="2" bestFit="1" customWidth="1"/>
    <col min="22" max="22" width="21.7109375" style="2" customWidth="1"/>
    <col min="23" max="16384" width="9.140625" style="2"/>
  </cols>
  <sheetData>
    <row r="1" spans="1:8" ht="15" customHeight="1" x14ac:dyDescent="0.3">
      <c r="F1" s="256" t="s">
        <v>109</v>
      </c>
      <c r="G1" s="256"/>
    </row>
    <row r="2" spans="1:8" x14ac:dyDescent="0.3">
      <c r="F2" s="256"/>
      <c r="G2" s="256"/>
    </row>
    <row r="3" spans="1:8" x14ac:dyDescent="0.3">
      <c r="A3" s="56"/>
      <c r="B3" s="61" t="s">
        <v>350</v>
      </c>
      <c r="F3" s="256"/>
      <c r="G3" s="256"/>
    </row>
    <row r="4" spans="1:8" x14ac:dyDescent="0.3">
      <c r="B4" s="62"/>
      <c r="F4" s="256"/>
      <c r="G4" s="256"/>
    </row>
    <row r="5" spans="1:8" x14ac:dyDescent="0.3">
      <c r="A5" s="21"/>
      <c r="B5" s="62" t="s">
        <v>351</v>
      </c>
    </row>
    <row r="6" spans="1:8" x14ac:dyDescent="0.3">
      <c r="F6" s="255" t="s">
        <v>0</v>
      </c>
      <c r="G6" s="255"/>
    </row>
    <row r="10" spans="1:8" x14ac:dyDescent="0.3">
      <c r="F10" s="91" t="s">
        <v>1</v>
      </c>
    </row>
    <row r="12" spans="1:8" x14ac:dyDescent="0.3">
      <c r="F12" s="91" t="s">
        <v>2</v>
      </c>
    </row>
    <row r="13" spans="1:8" x14ac:dyDescent="0.3">
      <c r="F13" s="91" t="s">
        <v>3</v>
      </c>
    </row>
    <row r="14" spans="1:8" x14ac:dyDescent="0.3">
      <c r="F14" s="91" t="s">
        <v>4</v>
      </c>
      <c r="H14" s="35"/>
    </row>
    <row r="15" spans="1:8" x14ac:dyDescent="0.3">
      <c r="F15" s="173"/>
      <c r="G15" s="4"/>
      <c r="H15" s="35"/>
    </row>
    <row r="16" spans="1:8" x14ac:dyDescent="0.3">
      <c r="F16" s="174"/>
      <c r="G16" s="5"/>
      <c r="H16" s="35"/>
    </row>
    <row r="17" spans="1:9" x14ac:dyDescent="0.3">
      <c r="E17" s="6"/>
      <c r="F17" s="174" t="s">
        <v>108</v>
      </c>
      <c r="G17" s="4"/>
      <c r="H17" s="35"/>
    </row>
    <row r="20" spans="1:9" ht="20.25" x14ac:dyDescent="0.3">
      <c r="A20" s="257" t="s">
        <v>5</v>
      </c>
      <c r="B20" s="257"/>
      <c r="C20" s="257"/>
      <c r="D20" s="257"/>
      <c r="E20" s="257"/>
      <c r="F20" s="257"/>
      <c r="G20" s="257"/>
    </row>
    <row r="21" spans="1:9" x14ac:dyDescent="0.3">
      <c r="H21" s="35"/>
      <c r="I21" s="3"/>
    </row>
    <row r="22" spans="1:9" x14ac:dyDescent="0.3">
      <c r="H22" s="35"/>
      <c r="I22" s="3"/>
    </row>
    <row r="23" spans="1:9" ht="21" thickBot="1" x14ac:dyDescent="0.35">
      <c r="A23" s="93" t="s">
        <v>515</v>
      </c>
      <c r="B23" s="93"/>
      <c r="C23" s="93"/>
      <c r="D23" s="93"/>
      <c r="E23" s="93"/>
      <c r="F23" s="175"/>
      <c r="G23" s="93"/>
      <c r="H23" s="35"/>
      <c r="I23" s="3"/>
    </row>
    <row r="24" spans="1:9" x14ac:dyDescent="0.3">
      <c r="C24" s="2" t="s">
        <v>6</v>
      </c>
      <c r="H24" s="35"/>
      <c r="I24" s="3"/>
    </row>
    <row r="28" spans="1:9" x14ac:dyDescent="0.3">
      <c r="A28" s="2" t="s">
        <v>7</v>
      </c>
    </row>
    <row r="29" spans="1:9" x14ac:dyDescent="0.3">
      <c r="A29" s="95" t="s">
        <v>566</v>
      </c>
      <c r="B29" s="94"/>
      <c r="C29" s="94"/>
      <c r="D29" s="94"/>
      <c r="E29" s="94"/>
      <c r="F29" s="176"/>
      <c r="G29" s="94"/>
      <c r="H29" s="35"/>
      <c r="I29" s="3"/>
    </row>
    <row r="30" spans="1:9" x14ac:dyDescent="0.3">
      <c r="A30" s="3" t="s">
        <v>396</v>
      </c>
      <c r="B30" s="3"/>
      <c r="C30" s="3"/>
      <c r="D30" s="3"/>
      <c r="E30" s="3"/>
      <c r="F30" s="177"/>
      <c r="G30" s="3"/>
      <c r="H30" s="35"/>
    </row>
    <row r="32" spans="1:9" x14ac:dyDescent="0.3">
      <c r="A32" s="2" t="s">
        <v>8</v>
      </c>
    </row>
    <row r="34" spans="1:5" ht="41.25" x14ac:dyDescent="0.3">
      <c r="A34" s="7" t="s">
        <v>10</v>
      </c>
      <c r="B34" s="7" t="s">
        <v>395</v>
      </c>
      <c r="C34" s="7" t="s">
        <v>114</v>
      </c>
      <c r="D34" s="7" t="s">
        <v>115</v>
      </c>
      <c r="E34" s="7" t="s">
        <v>116</v>
      </c>
    </row>
    <row r="35" spans="1:5" x14ac:dyDescent="0.3">
      <c r="A35" s="8">
        <v>1</v>
      </c>
      <c r="B35" s="8">
        <v>2</v>
      </c>
      <c r="C35" s="8">
        <v>3</v>
      </c>
      <c r="D35" s="8">
        <v>4</v>
      </c>
      <c r="E35" s="8">
        <v>5</v>
      </c>
    </row>
    <row r="36" spans="1:5" ht="64.5" customHeight="1" x14ac:dyDescent="0.3">
      <c r="A36" s="8">
        <v>1</v>
      </c>
      <c r="B36" s="76" t="s">
        <v>567</v>
      </c>
      <c r="C36" s="75" t="s">
        <v>568</v>
      </c>
      <c r="D36" s="76" t="s">
        <v>569</v>
      </c>
      <c r="E36" s="75">
        <v>90630450101</v>
      </c>
    </row>
    <row r="37" spans="1:5" x14ac:dyDescent="0.3">
      <c r="A37" s="8">
        <v>2</v>
      </c>
      <c r="B37" s="23"/>
      <c r="C37" s="23"/>
      <c r="D37" s="23"/>
      <c r="E37" s="23"/>
    </row>
    <row r="38" spans="1:5" x14ac:dyDescent="0.3">
      <c r="A38" s="8">
        <v>3</v>
      </c>
      <c r="B38" s="23"/>
      <c r="C38" s="23"/>
      <c r="D38" s="23"/>
      <c r="E38" s="23"/>
    </row>
    <row r="39" spans="1:5" x14ac:dyDescent="0.3">
      <c r="A39" s="8">
        <v>4</v>
      </c>
      <c r="B39" s="23"/>
      <c r="C39" s="23"/>
      <c r="D39" s="23"/>
      <c r="E39" s="23"/>
    </row>
    <row r="40" spans="1:5" x14ac:dyDescent="0.3">
      <c r="A40" s="8">
        <v>5</v>
      </c>
      <c r="B40" s="23"/>
      <c r="C40" s="23"/>
      <c r="D40" s="23"/>
      <c r="E40" s="23"/>
    </row>
    <row r="41" spans="1:5" x14ac:dyDescent="0.3">
      <c r="A41" s="8">
        <v>6</v>
      </c>
      <c r="B41" s="23"/>
      <c r="C41" s="23"/>
      <c r="D41" s="23"/>
      <c r="E41" s="23"/>
    </row>
    <row r="42" spans="1:5" x14ac:dyDescent="0.3">
      <c r="A42" s="8">
        <v>7</v>
      </c>
      <c r="B42" s="23"/>
      <c r="C42" s="23"/>
      <c r="D42" s="23"/>
      <c r="E42" s="23"/>
    </row>
    <row r="43" spans="1:5" x14ac:dyDescent="0.3">
      <c r="A43" s="8">
        <v>8</v>
      </c>
      <c r="B43" s="23"/>
      <c r="C43" s="23"/>
      <c r="D43" s="23"/>
      <c r="E43" s="23"/>
    </row>
    <row r="44" spans="1:5" x14ac:dyDescent="0.3">
      <c r="A44" s="8">
        <v>9</v>
      </c>
      <c r="B44" s="23"/>
      <c r="C44" s="23"/>
      <c r="D44" s="23"/>
      <c r="E44" s="23"/>
    </row>
    <row r="45" spans="1:5" x14ac:dyDescent="0.3">
      <c r="A45" s="8">
        <v>10</v>
      </c>
      <c r="B45" s="23"/>
      <c r="C45" s="23"/>
      <c r="D45" s="23"/>
      <c r="E45" s="23"/>
    </row>
    <row r="46" spans="1:5" x14ac:dyDescent="0.3">
      <c r="A46" s="8">
        <v>11</v>
      </c>
      <c r="B46" s="23"/>
      <c r="C46" s="23"/>
      <c r="D46" s="23"/>
      <c r="E46" s="23"/>
    </row>
    <row r="47" spans="1:5" x14ac:dyDescent="0.3">
      <c r="A47" s="8">
        <v>12</v>
      </c>
      <c r="B47" s="23"/>
      <c r="C47" s="23"/>
      <c r="D47" s="23"/>
      <c r="E47" s="23"/>
    </row>
    <row r="48" spans="1:5" x14ac:dyDescent="0.3">
      <c r="A48" s="8">
        <v>13</v>
      </c>
      <c r="B48" s="23"/>
      <c r="C48" s="23"/>
      <c r="D48" s="23"/>
      <c r="E48" s="23"/>
    </row>
    <row r="49" spans="1:7" x14ac:dyDescent="0.3">
      <c r="A49" s="8">
        <v>14</v>
      </c>
      <c r="B49" s="23"/>
      <c r="C49" s="23"/>
      <c r="D49" s="23"/>
      <c r="E49" s="23"/>
    </row>
    <row r="50" spans="1:7" x14ac:dyDescent="0.3">
      <c r="A50" s="8">
        <v>15</v>
      </c>
      <c r="B50" s="23"/>
      <c r="C50" s="23"/>
      <c r="D50" s="23"/>
      <c r="E50" s="23"/>
    </row>
    <row r="51" spans="1:7" x14ac:dyDescent="0.3">
      <c r="A51" s="8">
        <v>16</v>
      </c>
      <c r="B51" s="14"/>
      <c r="C51" s="14"/>
      <c r="D51" s="14"/>
      <c r="E51" s="14"/>
    </row>
    <row r="52" spans="1:7" x14ac:dyDescent="0.3">
      <c r="A52" s="8">
        <v>17</v>
      </c>
      <c r="B52" s="14"/>
      <c r="C52" s="14"/>
      <c r="D52" s="14"/>
      <c r="E52" s="14"/>
    </row>
    <row r="53" spans="1:7" x14ac:dyDescent="0.3">
      <c r="A53" s="8">
        <v>18</v>
      </c>
      <c r="B53" s="14"/>
      <c r="C53" s="14"/>
      <c r="D53" s="14"/>
      <c r="E53" s="14"/>
    </row>
    <row r="54" spans="1:7" x14ac:dyDescent="0.3">
      <c r="A54" s="8">
        <v>19</v>
      </c>
      <c r="B54" s="14"/>
      <c r="C54" s="14"/>
      <c r="D54" s="14"/>
      <c r="E54" s="14"/>
    </row>
    <row r="55" spans="1:7" x14ac:dyDescent="0.3">
      <c r="A55" s="8">
        <v>20</v>
      </c>
      <c r="B55" s="14"/>
      <c r="C55" s="14"/>
      <c r="D55" s="14"/>
      <c r="E55" s="14"/>
    </row>
    <row r="56" spans="1:7" ht="29.25" customHeight="1" x14ac:dyDescent="0.3">
      <c r="A56" s="96" t="s">
        <v>113</v>
      </c>
      <c r="B56" s="96"/>
      <c r="C56" s="96"/>
      <c r="D56" s="96"/>
      <c r="E56" s="96"/>
      <c r="F56" s="178"/>
      <c r="G56" s="96"/>
    </row>
    <row r="57" spans="1:7" ht="28.5" customHeight="1" x14ac:dyDescent="0.3">
      <c r="A57" s="96" t="s">
        <v>131</v>
      </c>
      <c r="B57" s="96"/>
      <c r="C57" s="96"/>
      <c r="D57" s="96"/>
      <c r="E57" s="96"/>
      <c r="F57" s="178"/>
      <c r="G57" s="96"/>
    </row>
    <row r="58" spans="1:7" ht="31.5" customHeight="1" x14ac:dyDescent="0.3">
      <c r="A58" s="96" t="s">
        <v>132</v>
      </c>
      <c r="B58" s="96"/>
      <c r="C58" s="96"/>
      <c r="D58" s="96"/>
      <c r="E58" s="96"/>
      <c r="F58" s="178"/>
      <c r="G58" s="96"/>
    </row>
    <row r="59" spans="1:7" ht="21.75" customHeight="1" x14ac:dyDescent="0.3">
      <c r="A59" s="19"/>
      <c r="B59" s="19"/>
      <c r="C59" s="19"/>
      <c r="D59" s="19"/>
      <c r="E59" s="19"/>
      <c r="F59" s="179"/>
      <c r="G59" s="19"/>
    </row>
    <row r="60" spans="1:7" x14ac:dyDescent="0.3">
      <c r="A60" s="98" t="s">
        <v>11</v>
      </c>
      <c r="B60" s="98"/>
      <c r="C60" s="98"/>
      <c r="D60" s="258" t="s">
        <v>516</v>
      </c>
      <c r="E60" s="258"/>
      <c r="F60" s="258"/>
      <c r="G60" s="258"/>
    </row>
    <row r="61" spans="1:7" x14ac:dyDescent="0.3">
      <c r="C61" s="259" t="s">
        <v>12</v>
      </c>
      <c r="D61" s="259"/>
      <c r="E61" s="259"/>
      <c r="F61" s="259"/>
      <c r="G61" s="259"/>
    </row>
    <row r="63" spans="1:7" x14ac:dyDescent="0.3">
      <c r="A63" s="2" t="s">
        <v>13</v>
      </c>
    </row>
    <row r="65" spans="1:33" ht="75" x14ac:dyDescent="0.3">
      <c r="A65" s="7" t="s">
        <v>10</v>
      </c>
      <c r="B65" s="8" t="s">
        <v>14</v>
      </c>
      <c r="C65" s="7" t="s">
        <v>15</v>
      </c>
      <c r="D65" s="7" t="s">
        <v>16</v>
      </c>
      <c r="E65" s="7" t="s">
        <v>519</v>
      </c>
      <c r="F65" s="81" t="s">
        <v>17</v>
      </c>
    </row>
    <row r="66" spans="1:33" x14ac:dyDescent="0.3">
      <c r="A66" s="8">
        <v>1</v>
      </c>
      <c r="B66" s="8">
        <v>2</v>
      </c>
      <c r="C66" s="8">
        <v>4</v>
      </c>
      <c r="D66" s="8">
        <v>5</v>
      </c>
      <c r="E66" s="8">
        <v>6</v>
      </c>
      <c r="F66" s="8">
        <v>7</v>
      </c>
    </row>
    <row r="67" spans="1:33" ht="92.25" customHeight="1" x14ac:dyDescent="0.3">
      <c r="A67" s="8">
        <v>1</v>
      </c>
      <c r="B67" s="10" t="s">
        <v>18</v>
      </c>
      <c r="C67" s="7" t="s">
        <v>31</v>
      </c>
      <c r="D67" s="16" t="s">
        <v>517</v>
      </c>
      <c r="E67" s="170">
        <v>0.77</v>
      </c>
      <c r="F67" s="170">
        <v>0.77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 ht="75" x14ac:dyDescent="0.3">
      <c r="A68" s="8">
        <v>2</v>
      </c>
      <c r="B68" s="10" t="s">
        <v>19</v>
      </c>
      <c r="C68" s="7" t="s">
        <v>32</v>
      </c>
      <c r="D68" s="16" t="s">
        <v>517</v>
      </c>
      <c r="E68" s="170">
        <v>0.87</v>
      </c>
      <c r="F68" s="170">
        <v>0.87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ht="37.5" x14ac:dyDescent="0.3">
      <c r="A69" s="8">
        <v>3</v>
      </c>
      <c r="B69" s="10" t="s">
        <v>20</v>
      </c>
      <c r="C69" s="15">
        <v>1</v>
      </c>
      <c r="D69" s="16" t="s">
        <v>517</v>
      </c>
      <c r="E69" s="170">
        <v>0.87</v>
      </c>
      <c r="F69" s="170">
        <v>0.87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1:33" ht="75" x14ac:dyDescent="0.3">
      <c r="A70" s="8">
        <v>4</v>
      </c>
      <c r="B70" s="10" t="s">
        <v>21</v>
      </c>
      <c r="C70" s="7" t="s">
        <v>33</v>
      </c>
      <c r="D70" s="16" t="s">
        <v>518</v>
      </c>
      <c r="E70" s="170">
        <v>0.7</v>
      </c>
      <c r="F70" s="220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ht="112.5" x14ac:dyDescent="0.3">
      <c r="A71" s="8">
        <v>5</v>
      </c>
      <c r="B71" s="10" t="s">
        <v>22</v>
      </c>
      <c r="C71" s="7" t="s">
        <v>34</v>
      </c>
      <c r="D71" s="16" t="s">
        <v>518</v>
      </c>
      <c r="E71" s="170">
        <v>1</v>
      </c>
      <c r="F71" s="220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ht="56.25" x14ac:dyDescent="0.3">
      <c r="A72" s="8">
        <v>6</v>
      </c>
      <c r="B72" s="10" t="s">
        <v>23</v>
      </c>
      <c r="C72" s="7" t="s">
        <v>35</v>
      </c>
      <c r="D72" s="16" t="s">
        <v>517</v>
      </c>
      <c r="E72" s="172">
        <v>0.14799999999999999</v>
      </c>
      <c r="F72" s="170">
        <v>0.3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 ht="75" x14ac:dyDescent="0.3">
      <c r="A73" s="8">
        <v>7</v>
      </c>
      <c r="B73" s="10" t="s">
        <v>24</v>
      </c>
      <c r="C73" s="7" t="s">
        <v>36</v>
      </c>
      <c r="D73" s="16" t="s">
        <v>517</v>
      </c>
      <c r="E73" s="170">
        <v>1</v>
      </c>
      <c r="F73" s="170">
        <v>1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spans="1:33" ht="56.25" x14ac:dyDescent="0.3">
      <c r="A74" s="8">
        <v>8</v>
      </c>
      <c r="B74" s="10" t="s">
        <v>25</v>
      </c>
      <c r="C74" s="7" t="s">
        <v>37</v>
      </c>
      <c r="D74" s="16" t="s">
        <v>518</v>
      </c>
      <c r="E74" s="170">
        <v>1</v>
      </c>
      <c r="F74" s="220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33" ht="56.25" x14ac:dyDescent="0.3">
      <c r="A75" s="8">
        <v>9</v>
      </c>
      <c r="B75" s="10" t="s">
        <v>26</v>
      </c>
      <c r="C75" s="7" t="s">
        <v>31</v>
      </c>
      <c r="D75" s="16" t="s">
        <v>517</v>
      </c>
      <c r="E75" s="172">
        <v>0.998</v>
      </c>
      <c r="F75" s="170">
        <v>1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ht="37.5" x14ac:dyDescent="0.3">
      <c r="A76" s="8">
        <v>10</v>
      </c>
      <c r="B76" s="10" t="s">
        <v>27</v>
      </c>
      <c r="C76" s="7" t="s">
        <v>38</v>
      </c>
      <c r="D76" s="16" t="s">
        <v>518</v>
      </c>
      <c r="E76" s="16">
        <v>0</v>
      </c>
      <c r="F76" s="76">
        <v>0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spans="1:33" ht="75" x14ac:dyDescent="0.3">
      <c r="A77" s="8">
        <v>11</v>
      </c>
      <c r="B77" s="10" t="s">
        <v>28</v>
      </c>
      <c r="C77" s="7" t="s">
        <v>39</v>
      </c>
      <c r="D77" s="16" t="s">
        <v>518</v>
      </c>
      <c r="E77" s="16" t="s">
        <v>520</v>
      </c>
      <c r="F77" s="220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spans="1:33" ht="56.25" x14ac:dyDescent="0.3">
      <c r="A78" s="8">
        <v>12</v>
      </c>
      <c r="B78" s="10" t="s">
        <v>29</v>
      </c>
      <c r="C78" s="7" t="s">
        <v>39</v>
      </c>
      <c r="D78" s="16" t="s">
        <v>517</v>
      </c>
      <c r="E78" s="16" t="s">
        <v>521</v>
      </c>
      <c r="F78" s="220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1:33" ht="22.5" x14ac:dyDescent="0.3">
      <c r="A79" s="8">
        <v>13</v>
      </c>
      <c r="B79" s="10" t="s">
        <v>397</v>
      </c>
      <c r="C79" s="16" t="s">
        <v>522</v>
      </c>
      <c r="D79" s="16" t="s">
        <v>517</v>
      </c>
      <c r="E79" s="16" t="s">
        <v>522</v>
      </c>
      <c r="F79" s="76">
        <v>2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1:33" x14ac:dyDescent="0.3">
      <c r="A80" s="8">
        <v>14</v>
      </c>
      <c r="B80" s="17" t="s">
        <v>30</v>
      </c>
      <c r="C80" s="16"/>
      <c r="D80" s="16"/>
      <c r="E80" s="16"/>
      <c r="F80" s="76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  <row r="81" spans="1:33" ht="26.25" customHeight="1" x14ac:dyDescent="0.3">
      <c r="A81" s="150" t="s">
        <v>118</v>
      </c>
      <c r="B81" s="150"/>
      <c r="C81" s="150"/>
      <c r="D81" s="150"/>
      <c r="E81" s="150"/>
      <c r="F81" s="171"/>
      <c r="G81" s="150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1:33" s="18" customFormat="1" ht="22.5" customHeight="1" x14ac:dyDescent="0.3">
      <c r="A82" s="150" t="s">
        <v>117</v>
      </c>
      <c r="B82" s="150"/>
      <c r="C82" s="150"/>
      <c r="D82" s="150"/>
      <c r="E82" s="150"/>
      <c r="F82" s="171"/>
      <c r="G82" s="150"/>
      <c r="H82" s="98"/>
      <c r="J82" s="98"/>
    </row>
    <row r="84" spans="1:33" x14ac:dyDescent="0.3">
      <c r="A84" s="2" t="s">
        <v>40</v>
      </c>
    </row>
    <row r="86" spans="1:33" ht="37.5" x14ac:dyDescent="0.3">
      <c r="A86" s="10" t="s">
        <v>10</v>
      </c>
      <c r="B86" s="67" t="s">
        <v>41</v>
      </c>
      <c r="C86" s="67" t="s">
        <v>51</v>
      </c>
    </row>
    <row r="87" spans="1:33" x14ac:dyDescent="0.3">
      <c r="A87" s="8">
        <v>1</v>
      </c>
      <c r="B87" s="8">
        <v>2</v>
      </c>
      <c r="C87" s="8">
        <v>3</v>
      </c>
    </row>
    <row r="88" spans="1:33" ht="45" customHeight="1" x14ac:dyDescent="0.3">
      <c r="A88" s="8">
        <v>1</v>
      </c>
      <c r="B88" s="241" t="s">
        <v>52</v>
      </c>
      <c r="C88" s="219" t="s">
        <v>523</v>
      </c>
    </row>
    <row r="89" spans="1:33" ht="56.25" x14ac:dyDescent="0.3">
      <c r="A89" s="8">
        <v>2</v>
      </c>
      <c r="B89" s="169" t="s">
        <v>524</v>
      </c>
      <c r="C89" s="239" t="s">
        <v>525</v>
      </c>
    </row>
    <row r="90" spans="1:33" ht="37.5" x14ac:dyDescent="0.3">
      <c r="A90" s="8">
        <v>3</v>
      </c>
      <c r="B90" s="9" t="s">
        <v>53</v>
      </c>
      <c r="C90" s="17" t="s">
        <v>570</v>
      </c>
    </row>
    <row r="93" spans="1:33" ht="22.5" x14ac:dyDescent="0.3">
      <c r="A93" s="2" t="s">
        <v>119</v>
      </c>
    </row>
    <row r="95" spans="1:33" ht="37.5" x14ac:dyDescent="0.3">
      <c r="A95" s="7" t="s">
        <v>10</v>
      </c>
      <c r="B95" s="8" t="s">
        <v>42</v>
      </c>
      <c r="C95" s="8" t="s">
        <v>110</v>
      </c>
      <c r="D95" s="7" t="s">
        <v>120</v>
      </c>
    </row>
    <row r="96" spans="1:33" x14ac:dyDescent="0.3">
      <c r="A96" s="12">
        <v>1</v>
      </c>
      <c r="B96" s="12">
        <v>2</v>
      </c>
      <c r="C96" s="12">
        <v>3</v>
      </c>
      <c r="D96" s="12">
        <v>4</v>
      </c>
    </row>
    <row r="97" spans="1:40" ht="62.25" customHeight="1" x14ac:dyDescent="0.3">
      <c r="A97" s="8">
        <v>1</v>
      </c>
      <c r="B97" s="72" t="s">
        <v>43</v>
      </c>
      <c r="C97" s="17" t="s">
        <v>526</v>
      </c>
      <c r="D97" s="17" t="s">
        <v>527</v>
      </c>
      <c r="E97" s="11"/>
      <c r="F97" s="180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</row>
    <row r="98" spans="1:40" ht="59.25" customHeight="1" x14ac:dyDescent="0.3">
      <c r="A98" s="8">
        <v>2</v>
      </c>
      <c r="B98" s="72" t="s">
        <v>44</v>
      </c>
      <c r="C98" s="87" t="s">
        <v>565</v>
      </c>
      <c r="D98" s="17"/>
      <c r="E98" s="11"/>
      <c r="F98" s="180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</row>
    <row r="99" spans="1:40" ht="63" customHeight="1" x14ac:dyDescent="0.3">
      <c r="A99" s="8">
        <v>3</v>
      </c>
      <c r="B99" s="72" t="s">
        <v>45</v>
      </c>
      <c r="C99" s="17" t="s">
        <v>560</v>
      </c>
      <c r="D99" s="53" t="s">
        <v>561</v>
      </c>
      <c r="E99" s="11"/>
      <c r="F99" s="180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</row>
    <row r="100" spans="1:40" ht="56.25" x14ac:dyDescent="0.3">
      <c r="A100" s="8">
        <v>4</v>
      </c>
      <c r="B100" s="72" t="s">
        <v>111</v>
      </c>
      <c r="C100" s="17" t="s">
        <v>560</v>
      </c>
      <c r="D100" s="53" t="s">
        <v>561</v>
      </c>
      <c r="E100" s="11"/>
      <c r="F100" s="180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</row>
    <row r="101" spans="1:40" ht="65.25" customHeight="1" x14ac:dyDescent="0.3">
      <c r="A101" s="8">
        <v>5</v>
      </c>
      <c r="B101" s="72" t="s">
        <v>46</v>
      </c>
      <c r="C101" s="219" t="s">
        <v>560</v>
      </c>
      <c r="D101" s="239" t="s">
        <v>561</v>
      </c>
      <c r="E101" s="11"/>
      <c r="F101" s="180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</row>
    <row r="102" spans="1:40" ht="22.5" x14ac:dyDescent="0.3">
      <c r="A102" s="2" t="s">
        <v>121</v>
      </c>
    </row>
    <row r="103" spans="1:40" ht="22.5" x14ac:dyDescent="0.3">
      <c r="A103" s="2" t="s">
        <v>122</v>
      </c>
    </row>
    <row r="104" spans="1:40" ht="22.5" x14ac:dyDescent="0.3">
      <c r="A104" s="2" t="s">
        <v>123</v>
      </c>
    </row>
    <row r="106" spans="1:40" x14ac:dyDescent="0.3">
      <c r="G106" s="98"/>
    </row>
    <row r="107" spans="1:40" x14ac:dyDescent="0.3">
      <c r="A107" s="2" t="s">
        <v>124</v>
      </c>
    </row>
    <row r="109" spans="1:40" ht="260.25" customHeight="1" x14ac:dyDescent="0.3">
      <c r="A109" s="66" t="s">
        <v>10</v>
      </c>
      <c r="B109" s="66" t="s">
        <v>112</v>
      </c>
      <c r="C109" s="81" t="s">
        <v>482</v>
      </c>
      <c r="D109" s="81" t="s">
        <v>485</v>
      </c>
      <c r="E109" s="81" t="s">
        <v>125</v>
      </c>
      <c r="F109" s="81" t="s">
        <v>126</v>
      </c>
      <c r="G109" s="81" t="s">
        <v>509</v>
      </c>
      <c r="H109" s="84" t="s">
        <v>508</v>
      </c>
      <c r="I109" s="81" t="s">
        <v>394</v>
      </c>
      <c r="J109" s="84" t="s">
        <v>393</v>
      </c>
      <c r="K109" s="81" t="s">
        <v>55</v>
      </c>
      <c r="L109" s="81" t="s">
        <v>399</v>
      </c>
      <c r="M109" s="81" t="s">
        <v>400</v>
      </c>
      <c r="N109" s="81" t="s">
        <v>398</v>
      </c>
      <c r="O109" s="81" t="s">
        <v>401</v>
      </c>
      <c r="P109" s="81" t="s">
        <v>402</v>
      </c>
      <c r="Q109" s="151"/>
    </row>
    <row r="110" spans="1:40" ht="15.75" customHeight="1" x14ac:dyDescent="0.3">
      <c r="A110" s="22">
        <v>1</v>
      </c>
      <c r="B110" s="22">
        <v>2</v>
      </c>
      <c r="C110" s="22">
        <v>4</v>
      </c>
      <c r="D110" s="22">
        <v>3</v>
      </c>
      <c r="E110" s="22">
        <v>4</v>
      </c>
      <c r="F110" s="22">
        <v>5</v>
      </c>
      <c r="G110" s="22">
        <v>6</v>
      </c>
      <c r="H110" s="192">
        <v>7</v>
      </c>
      <c r="I110" s="22">
        <v>8</v>
      </c>
      <c r="J110" s="192">
        <v>9</v>
      </c>
      <c r="K110" s="22">
        <v>10</v>
      </c>
      <c r="L110" s="22">
        <v>11</v>
      </c>
      <c r="M110" s="22">
        <v>12</v>
      </c>
      <c r="N110" s="22">
        <v>13</v>
      </c>
      <c r="O110" s="22">
        <v>14</v>
      </c>
      <c r="P110" s="22">
        <v>15</v>
      </c>
      <c r="Q110" s="152"/>
    </row>
    <row r="111" spans="1:40" ht="37.5" x14ac:dyDescent="0.3">
      <c r="A111" s="9">
        <v>1</v>
      </c>
      <c r="B111" s="218" t="s">
        <v>569</v>
      </c>
      <c r="C111" s="75" t="s">
        <v>589</v>
      </c>
      <c r="D111" s="75" t="s">
        <v>490</v>
      </c>
      <c r="E111" s="75" t="s">
        <v>518</v>
      </c>
      <c r="F111" s="75">
        <v>2021</v>
      </c>
      <c r="G111" s="75">
        <v>2022</v>
      </c>
      <c r="H111" s="75" t="s">
        <v>518</v>
      </c>
      <c r="I111" s="76" t="s">
        <v>571</v>
      </c>
      <c r="J111" s="75"/>
      <c r="K111" s="75">
        <v>24993.84</v>
      </c>
      <c r="L111" s="221"/>
      <c r="M111" s="221"/>
      <c r="N111" s="221"/>
      <c r="O111" s="221"/>
      <c r="P111" s="221"/>
      <c r="Q111" s="153"/>
    </row>
    <row r="112" spans="1:40" x14ac:dyDescent="0.3">
      <c r="A112" s="9">
        <v>2</v>
      </c>
      <c r="B112" s="26">
        <f t="shared" ref="B112:B130" si="0">D37</f>
        <v>0</v>
      </c>
      <c r="C112" s="14"/>
      <c r="D112" s="14"/>
      <c r="E112" s="14"/>
      <c r="F112" s="181"/>
      <c r="G112" s="14"/>
      <c r="H112" s="193"/>
      <c r="I112" s="14"/>
      <c r="J112" s="193"/>
      <c r="K112" s="14"/>
      <c r="L112" s="14"/>
      <c r="M112" s="14"/>
      <c r="N112" s="14"/>
      <c r="O112" s="14"/>
      <c r="P112" s="14"/>
      <c r="Q112" s="153"/>
    </row>
    <row r="113" spans="1:17" x14ac:dyDescent="0.3">
      <c r="A113" s="9">
        <v>3</v>
      </c>
      <c r="B113" s="26">
        <f t="shared" si="0"/>
        <v>0</v>
      </c>
      <c r="C113" s="14"/>
      <c r="D113" s="14"/>
      <c r="E113" s="14"/>
      <c r="F113" s="181"/>
      <c r="G113" s="14"/>
      <c r="H113" s="193"/>
      <c r="I113" s="14"/>
      <c r="J113" s="193"/>
      <c r="K113" s="14"/>
      <c r="L113" s="14"/>
      <c r="M113" s="14"/>
      <c r="N113" s="14"/>
      <c r="O113" s="14"/>
      <c r="P113" s="14"/>
      <c r="Q113" s="153"/>
    </row>
    <row r="114" spans="1:17" x14ac:dyDescent="0.3">
      <c r="A114" s="9">
        <v>4</v>
      </c>
      <c r="B114" s="26">
        <f t="shared" si="0"/>
        <v>0</v>
      </c>
      <c r="C114" s="14"/>
      <c r="D114" s="14"/>
      <c r="E114" s="14"/>
      <c r="F114" s="181"/>
      <c r="G114" s="14"/>
      <c r="H114" s="193"/>
      <c r="I114" s="14"/>
      <c r="J114" s="193"/>
      <c r="K114" s="14"/>
      <c r="L114" s="14"/>
      <c r="M114" s="14"/>
      <c r="N114" s="14"/>
      <c r="O114" s="14"/>
      <c r="P114" s="14"/>
      <c r="Q114" s="153"/>
    </row>
    <row r="115" spans="1:17" x14ac:dyDescent="0.3">
      <c r="A115" s="9">
        <v>5</v>
      </c>
      <c r="B115" s="26">
        <f t="shared" si="0"/>
        <v>0</v>
      </c>
      <c r="C115" s="14"/>
      <c r="D115" s="14"/>
      <c r="E115" s="14"/>
      <c r="F115" s="181"/>
      <c r="G115" s="14"/>
      <c r="H115" s="193"/>
      <c r="I115" s="14"/>
      <c r="J115" s="193"/>
      <c r="K115" s="14"/>
      <c r="L115" s="14"/>
      <c r="M115" s="14"/>
      <c r="N115" s="14"/>
      <c r="O115" s="14"/>
      <c r="P115" s="14"/>
      <c r="Q115" s="153"/>
    </row>
    <row r="116" spans="1:17" x14ac:dyDescent="0.3">
      <c r="A116" s="9">
        <v>6</v>
      </c>
      <c r="B116" s="26">
        <f t="shared" si="0"/>
        <v>0</v>
      </c>
      <c r="C116" s="14"/>
      <c r="D116" s="14"/>
      <c r="E116" s="14"/>
      <c r="F116" s="181"/>
      <c r="G116" s="14"/>
      <c r="H116" s="193"/>
      <c r="I116" s="14"/>
      <c r="J116" s="193"/>
      <c r="K116" s="14"/>
      <c r="L116" s="14"/>
      <c r="M116" s="14"/>
      <c r="N116" s="14"/>
      <c r="O116" s="14"/>
      <c r="P116" s="14"/>
      <c r="Q116" s="153"/>
    </row>
    <row r="117" spans="1:17" x14ac:dyDescent="0.3">
      <c r="A117" s="9">
        <v>7</v>
      </c>
      <c r="B117" s="26">
        <f t="shared" si="0"/>
        <v>0</v>
      </c>
      <c r="C117" s="14"/>
      <c r="D117" s="14"/>
      <c r="E117" s="14"/>
      <c r="F117" s="181"/>
      <c r="G117" s="14"/>
      <c r="H117" s="193"/>
      <c r="I117" s="14"/>
      <c r="J117" s="193"/>
      <c r="K117" s="14"/>
      <c r="L117" s="14"/>
      <c r="M117" s="14"/>
      <c r="N117" s="14"/>
      <c r="O117" s="14"/>
      <c r="P117" s="14"/>
      <c r="Q117" s="153"/>
    </row>
    <row r="118" spans="1:17" x14ac:dyDescent="0.3">
      <c r="A118" s="9">
        <v>8</v>
      </c>
      <c r="B118" s="26">
        <f t="shared" si="0"/>
        <v>0</v>
      </c>
      <c r="C118" s="14"/>
      <c r="D118" s="14"/>
      <c r="E118" s="14"/>
      <c r="F118" s="181"/>
      <c r="G118" s="14"/>
      <c r="H118" s="193"/>
      <c r="I118" s="14"/>
      <c r="J118" s="193"/>
      <c r="K118" s="14"/>
      <c r="L118" s="14"/>
      <c r="M118" s="14"/>
      <c r="N118" s="14"/>
      <c r="O118" s="14"/>
      <c r="P118" s="14"/>
      <c r="Q118" s="153"/>
    </row>
    <row r="119" spans="1:17" x14ac:dyDescent="0.3">
      <c r="A119" s="9">
        <v>9</v>
      </c>
      <c r="B119" s="26">
        <f t="shared" si="0"/>
        <v>0</v>
      </c>
      <c r="C119" s="14"/>
      <c r="D119" s="14"/>
      <c r="E119" s="14"/>
      <c r="F119" s="181"/>
      <c r="G119" s="14"/>
      <c r="H119" s="193"/>
      <c r="I119" s="14"/>
      <c r="J119" s="193"/>
      <c r="K119" s="14"/>
      <c r="L119" s="14"/>
      <c r="M119" s="14"/>
      <c r="N119" s="14"/>
      <c r="O119" s="14"/>
      <c r="P119" s="14"/>
      <c r="Q119" s="153"/>
    </row>
    <row r="120" spans="1:17" x14ac:dyDescent="0.3">
      <c r="A120" s="9">
        <v>10</v>
      </c>
      <c r="B120" s="26">
        <f>D45</f>
        <v>0</v>
      </c>
      <c r="C120" s="14"/>
      <c r="D120" s="14"/>
      <c r="E120" s="14"/>
      <c r="F120" s="181"/>
      <c r="G120" s="14"/>
      <c r="H120" s="193"/>
      <c r="I120" s="14"/>
      <c r="J120" s="193"/>
      <c r="K120" s="14"/>
      <c r="L120" s="14"/>
      <c r="M120" s="14"/>
      <c r="N120" s="14"/>
      <c r="O120" s="14"/>
      <c r="P120" s="14"/>
      <c r="Q120" s="153"/>
    </row>
    <row r="121" spans="1:17" x14ac:dyDescent="0.3">
      <c r="A121" s="9">
        <v>11</v>
      </c>
      <c r="B121" s="26">
        <f t="shared" si="0"/>
        <v>0</v>
      </c>
      <c r="C121" s="14"/>
      <c r="D121" s="14"/>
      <c r="E121" s="14"/>
      <c r="F121" s="181"/>
      <c r="G121" s="14"/>
      <c r="H121" s="193"/>
      <c r="I121" s="14"/>
      <c r="J121" s="193"/>
      <c r="K121" s="14"/>
      <c r="L121" s="14"/>
      <c r="M121" s="14"/>
      <c r="N121" s="14"/>
      <c r="O121" s="14"/>
      <c r="P121" s="14"/>
      <c r="Q121" s="153"/>
    </row>
    <row r="122" spans="1:17" x14ac:dyDescent="0.3">
      <c r="A122" s="9">
        <v>12</v>
      </c>
      <c r="B122" s="26">
        <f t="shared" si="0"/>
        <v>0</v>
      </c>
      <c r="C122" s="14"/>
      <c r="D122" s="14"/>
      <c r="E122" s="14"/>
      <c r="F122" s="181"/>
      <c r="G122" s="14"/>
      <c r="H122" s="193"/>
      <c r="I122" s="14"/>
      <c r="J122" s="193"/>
      <c r="K122" s="14"/>
      <c r="L122" s="14"/>
      <c r="M122" s="14"/>
      <c r="N122" s="14"/>
      <c r="O122" s="14"/>
      <c r="P122" s="14"/>
      <c r="Q122" s="153"/>
    </row>
    <row r="123" spans="1:17" x14ac:dyDescent="0.3">
      <c r="A123" s="9">
        <v>13</v>
      </c>
      <c r="B123" s="26">
        <f t="shared" si="0"/>
        <v>0</v>
      </c>
      <c r="C123" s="14"/>
      <c r="D123" s="14"/>
      <c r="E123" s="14"/>
      <c r="F123" s="181"/>
      <c r="G123" s="14"/>
      <c r="H123" s="193"/>
      <c r="I123" s="14"/>
      <c r="J123" s="193"/>
      <c r="K123" s="14"/>
      <c r="L123" s="14"/>
      <c r="M123" s="14"/>
      <c r="N123" s="14"/>
      <c r="O123" s="14"/>
      <c r="P123" s="14"/>
      <c r="Q123" s="153"/>
    </row>
    <row r="124" spans="1:17" x14ac:dyDescent="0.3">
      <c r="A124" s="9">
        <v>14</v>
      </c>
      <c r="B124" s="26">
        <f t="shared" si="0"/>
        <v>0</v>
      </c>
      <c r="C124" s="14"/>
      <c r="D124" s="14"/>
      <c r="E124" s="14"/>
      <c r="F124" s="181"/>
      <c r="G124" s="14"/>
      <c r="H124" s="193"/>
      <c r="I124" s="14"/>
      <c r="J124" s="193"/>
      <c r="K124" s="14"/>
      <c r="L124" s="14"/>
      <c r="M124" s="14"/>
      <c r="N124" s="14"/>
      <c r="O124" s="14"/>
      <c r="P124" s="14"/>
      <c r="Q124" s="153"/>
    </row>
    <row r="125" spans="1:17" x14ac:dyDescent="0.3">
      <c r="A125" s="9">
        <v>15</v>
      </c>
      <c r="B125" s="26">
        <f t="shared" si="0"/>
        <v>0</v>
      </c>
      <c r="C125" s="14"/>
      <c r="D125" s="14"/>
      <c r="E125" s="14"/>
      <c r="F125" s="181"/>
      <c r="G125" s="14"/>
      <c r="H125" s="193"/>
      <c r="I125" s="14"/>
      <c r="J125" s="193"/>
      <c r="K125" s="14"/>
      <c r="L125" s="14"/>
      <c r="M125" s="14"/>
      <c r="N125" s="14"/>
      <c r="O125" s="14"/>
      <c r="P125" s="14"/>
      <c r="Q125" s="153"/>
    </row>
    <row r="126" spans="1:17" x14ac:dyDescent="0.3">
      <c r="A126" s="9">
        <v>16</v>
      </c>
      <c r="B126" s="26">
        <f t="shared" si="0"/>
        <v>0</v>
      </c>
      <c r="C126" s="14"/>
      <c r="D126" s="14"/>
      <c r="E126" s="14"/>
      <c r="F126" s="181"/>
      <c r="G126" s="14"/>
      <c r="H126" s="193"/>
      <c r="I126" s="14"/>
      <c r="J126" s="193"/>
      <c r="K126" s="14"/>
      <c r="L126" s="14"/>
      <c r="M126" s="14"/>
      <c r="N126" s="14"/>
      <c r="O126" s="14"/>
      <c r="P126" s="14"/>
      <c r="Q126" s="153"/>
    </row>
    <row r="127" spans="1:17" x14ac:dyDescent="0.3">
      <c r="A127" s="9">
        <v>17</v>
      </c>
      <c r="B127" s="26">
        <f t="shared" si="0"/>
        <v>0</v>
      </c>
      <c r="C127" s="14"/>
      <c r="D127" s="14"/>
      <c r="E127" s="14"/>
      <c r="F127" s="181"/>
      <c r="G127" s="14"/>
      <c r="H127" s="193"/>
      <c r="I127" s="14"/>
      <c r="J127" s="193"/>
      <c r="K127" s="14"/>
      <c r="L127" s="14"/>
      <c r="M127" s="14"/>
      <c r="N127" s="14"/>
      <c r="O127" s="14"/>
      <c r="P127" s="14"/>
      <c r="Q127" s="153"/>
    </row>
    <row r="128" spans="1:17" x14ac:dyDescent="0.3">
      <c r="A128" s="9">
        <v>18</v>
      </c>
      <c r="B128" s="26">
        <f t="shared" si="0"/>
        <v>0</v>
      </c>
      <c r="C128" s="14"/>
      <c r="D128" s="14"/>
      <c r="E128" s="14"/>
      <c r="F128" s="181"/>
      <c r="G128" s="14"/>
      <c r="H128" s="193"/>
      <c r="I128" s="14"/>
      <c r="J128" s="193"/>
      <c r="K128" s="14"/>
      <c r="L128" s="14"/>
      <c r="M128" s="14"/>
      <c r="N128" s="14"/>
      <c r="O128" s="14"/>
      <c r="P128" s="14"/>
      <c r="Q128" s="153"/>
    </row>
    <row r="129" spans="1:17" x14ac:dyDescent="0.3">
      <c r="A129" s="9">
        <v>19</v>
      </c>
      <c r="B129" s="26">
        <f t="shared" si="0"/>
        <v>0</v>
      </c>
      <c r="C129" s="14"/>
      <c r="D129" s="14"/>
      <c r="E129" s="14"/>
      <c r="F129" s="181"/>
      <c r="G129" s="14"/>
      <c r="H129" s="193"/>
      <c r="I129" s="14"/>
      <c r="J129" s="193"/>
      <c r="K129" s="14"/>
      <c r="L129" s="14"/>
      <c r="M129" s="14"/>
      <c r="N129" s="14"/>
      <c r="O129" s="14"/>
      <c r="P129" s="14"/>
      <c r="Q129" s="153"/>
    </row>
    <row r="130" spans="1:17" x14ac:dyDescent="0.3">
      <c r="A130" s="9">
        <v>20</v>
      </c>
      <c r="B130" s="26">
        <f t="shared" si="0"/>
        <v>0</v>
      </c>
      <c r="C130" s="14"/>
      <c r="D130" s="14"/>
      <c r="E130" s="14"/>
      <c r="F130" s="181"/>
      <c r="G130" s="14"/>
      <c r="H130" s="193"/>
      <c r="I130" s="14"/>
      <c r="J130" s="193"/>
      <c r="K130" s="14"/>
      <c r="L130" s="14"/>
      <c r="M130" s="14"/>
      <c r="N130" s="14"/>
      <c r="O130" s="14"/>
      <c r="P130" s="14"/>
      <c r="Q130" s="153"/>
    </row>
    <row r="131" spans="1:17" x14ac:dyDescent="0.3">
      <c r="A131" s="10"/>
      <c r="B131" s="10" t="s">
        <v>50</v>
      </c>
      <c r="C131" s="136" t="s">
        <v>338</v>
      </c>
      <c r="D131" s="8" t="s">
        <v>338</v>
      </c>
      <c r="E131" s="8" t="s">
        <v>338</v>
      </c>
      <c r="F131" s="25">
        <f>MIN(F111:F130)</f>
        <v>2021</v>
      </c>
      <c r="G131" s="25">
        <f>MAX(G111:G130)</f>
        <v>2022</v>
      </c>
      <c r="H131" s="194" t="s">
        <v>338</v>
      </c>
      <c r="I131" s="8" t="s">
        <v>338</v>
      </c>
      <c r="J131" s="194" t="s">
        <v>338</v>
      </c>
      <c r="K131" s="8" t="s">
        <v>338</v>
      </c>
      <c r="L131" s="8" t="s">
        <v>338</v>
      </c>
      <c r="M131" s="8" t="s">
        <v>338</v>
      </c>
      <c r="N131" s="8" t="s">
        <v>338</v>
      </c>
      <c r="O131" s="25">
        <f>SUM(O111:O130)</f>
        <v>0</v>
      </c>
      <c r="P131" s="8" t="s">
        <v>338</v>
      </c>
      <c r="Q131" s="154"/>
    </row>
    <row r="132" spans="1:17" ht="22.5" x14ac:dyDescent="0.3">
      <c r="A132" s="13" t="s">
        <v>127</v>
      </c>
    </row>
    <row r="133" spans="1:17" ht="27.75" customHeight="1" x14ac:dyDescent="0.3">
      <c r="A133" s="146" t="s">
        <v>128</v>
      </c>
      <c r="B133" s="98"/>
      <c r="C133" s="98"/>
      <c r="D133" s="98"/>
      <c r="E133" s="98"/>
      <c r="G133" s="98"/>
      <c r="I133" s="98"/>
      <c r="K133" s="98"/>
      <c r="L133" s="98"/>
      <c r="M133" s="98"/>
      <c r="N133" s="98"/>
    </row>
    <row r="134" spans="1:17" ht="21" customHeight="1" x14ac:dyDescent="0.3">
      <c r="A134" s="147" t="s">
        <v>133</v>
      </c>
      <c r="B134" s="148"/>
      <c r="C134" s="148"/>
      <c r="D134" s="148"/>
      <c r="E134" s="148"/>
      <c r="F134" s="182"/>
      <c r="G134" s="148"/>
      <c r="H134" s="148"/>
      <c r="I134" s="148"/>
      <c r="J134" s="148"/>
      <c r="K134" s="148"/>
      <c r="L134" s="148"/>
      <c r="M134" s="148"/>
      <c r="N134" s="148"/>
    </row>
    <row r="135" spans="1:17" ht="22.5" x14ac:dyDescent="0.3">
      <c r="A135" s="149" t="s">
        <v>129</v>
      </c>
      <c r="B135" s="98"/>
      <c r="C135" s="98"/>
      <c r="D135" s="98"/>
      <c r="E135" s="98"/>
      <c r="G135" s="98"/>
      <c r="I135" s="98"/>
      <c r="K135" s="98"/>
      <c r="L135" s="98"/>
      <c r="M135" s="98"/>
      <c r="N135" s="98"/>
    </row>
    <row r="136" spans="1:17" ht="22.5" x14ac:dyDescent="0.3">
      <c r="A136" s="149" t="s">
        <v>130</v>
      </c>
      <c r="B136" s="98"/>
      <c r="C136" s="98"/>
      <c r="D136" s="98"/>
      <c r="E136" s="98"/>
      <c r="G136" s="98"/>
      <c r="I136" s="98"/>
      <c r="K136" s="98"/>
      <c r="L136" s="98"/>
      <c r="M136" s="98"/>
      <c r="N136" s="98"/>
    </row>
    <row r="137" spans="1:17" ht="22.5" x14ac:dyDescent="0.3">
      <c r="A137" s="27" t="s">
        <v>403</v>
      </c>
    </row>
    <row r="138" spans="1:17" ht="39" customHeight="1" x14ac:dyDescent="0.3">
      <c r="A138" s="98" t="s">
        <v>134</v>
      </c>
      <c r="B138" s="98"/>
      <c r="C138" s="98"/>
      <c r="D138" s="98"/>
      <c r="E138" s="98"/>
      <c r="G138" s="98"/>
      <c r="I138" s="98"/>
      <c r="K138" s="98"/>
      <c r="L138" s="98"/>
      <c r="M138" s="98"/>
      <c r="N138" s="98"/>
    </row>
    <row r="140" spans="1:17" ht="261" customHeight="1" x14ac:dyDescent="0.3">
      <c r="A140" s="78" t="s">
        <v>10</v>
      </c>
      <c r="B140" s="78" t="s">
        <v>54</v>
      </c>
      <c r="C140" s="81" t="s">
        <v>404</v>
      </c>
      <c r="D140" s="81" t="s">
        <v>405</v>
      </c>
      <c r="E140" s="81" t="s">
        <v>406</v>
      </c>
      <c r="F140" s="81" t="s">
        <v>135</v>
      </c>
      <c r="G140" s="81" t="s">
        <v>407</v>
      </c>
      <c r="H140" s="84" t="s">
        <v>136</v>
      </c>
    </row>
    <row r="141" spans="1:17" x14ac:dyDescent="0.3">
      <c r="A141" s="8">
        <v>1</v>
      </c>
      <c r="B141" s="8">
        <v>2</v>
      </c>
      <c r="C141" s="8">
        <v>3</v>
      </c>
      <c r="D141" s="8">
        <v>4</v>
      </c>
      <c r="E141" s="8">
        <v>5</v>
      </c>
      <c r="F141" s="8">
        <v>6</v>
      </c>
      <c r="G141" s="8">
        <v>7</v>
      </c>
      <c r="H141" s="194">
        <v>8</v>
      </c>
    </row>
    <row r="142" spans="1:17" ht="37.5" x14ac:dyDescent="0.3">
      <c r="A142" s="9">
        <v>1</v>
      </c>
      <c r="B142" s="218" t="str">
        <f t="shared" ref="B142:B161" si="1">D36</f>
        <v xml:space="preserve"> Капитальный ремонт  МБОУ СОШ п. Притеречного Моздок-ского района </v>
      </c>
      <c r="C142" s="76" t="s">
        <v>564</v>
      </c>
      <c r="D142" s="238"/>
      <c r="E142" s="86" t="s">
        <v>572</v>
      </c>
      <c r="F142" s="222"/>
      <c r="G142" s="221"/>
      <c r="H142" s="223"/>
      <c r="I142" s="3"/>
      <c r="J142" s="35"/>
      <c r="K142" s="3"/>
      <c r="L142" s="3"/>
      <c r="M142" s="3"/>
      <c r="N142" s="3"/>
    </row>
    <row r="143" spans="1:17" x14ac:dyDescent="0.3">
      <c r="A143" s="9">
        <v>2</v>
      </c>
      <c r="B143" s="26">
        <f t="shared" si="1"/>
        <v>0</v>
      </c>
      <c r="C143" s="14"/>
      <c r="D143" s="14"/>
      <c r="E143" s="14"/>
      <c r="F143" s="181"/>
      <c r="G143" s="14"/>
      <c r="H143" s="193"/>
      <c r="I143" s="3"/>
      <c r="J143" s="35"/>
      <c r="K143" s="3"/>
      <c r="L143" s="3"/>
      <c r="M143" s="3"/>
      <c r="N143" s="3"/>
    </row>
    <row r="144" spans="1:17" x14ac:dyDescent="0.3">
      <c r="A144" s="9">
        <v>3</v>
      </c>
      <c r="B144" s="26">
        <f t="shared" si="1"/>
        <v>0</v>
      </c>
      <c r="C144" s="14"/>
      <c r="D144" s="14"/>
      <c r="E144" s="14"/>
      <c r="F144" s="181"/>
      <c r="G144" s="14"/>
      <c r="H144" s="193"/>
      <c r="I144" s="3"/>
      <c r="J144" s="35"/>
      <c r="K144" s="3"/>
      <c r="L144" s="3"/>
      <c r="M144" s="3"/>
      <c r="N144" s="3"/>
    </row>
    <row r="145" spans="1:14" x14ac:dyDescent="0.3">
      <c r="A145" s="9">
        <v>4</v>
      </c>
      <c r="B145" s="26">
        <f t="shared" si="1"/>
        <v>0</v>
      </c>
      <c r="C145" s="14"/>
      <c r="D145" s="14"/>
      <c r="E145" s="14"/>
      <c r="F145" s="181"/>
      <c r="G145" s="14"/>
      <c r="H145" s="193"/>
      <c r="I145" s="3"/>
      <c r="J145" s="35"/>
      <c r="K145" s="3"/>
      <c r="L145" s="3"/>
      <c r="M145" s="3"/>
      <c r="N145" s="3"/>
    </row>
    <row r="146" spans="1:14" x14ac:dyDescent="0.3">
      <c r="A146" s="9">
        <v>5</v>
      </c>
      <c r="B146" s="26">
        <f t="shared" si="1"/>
        <v>0</v>
      </c>
      <c r="C146" s="14"/>
      <c r="D146" s="14"/>
      <c r="E146" s="14"/>
      <c r="F146" s="181"/>
      <c r="G146" s="14"/>
      <c r="H146" s="193"/>
      <c r="I146" s="3"/>
      <c r="J146" s="35"/>
      <c r="K146" s="3"/>
      <c r="L146" s="3"/>
      <c r="M146" s="3"/>
      <c r="N146" s="3"/>
    </row>
    <row r="147" spans="1:14" x14ac:dyDescent="0.3">
      <c r="A147" s="9">
        <v>6</v>
      </c>
      <c r="B147" s="26">
        <f t="shared" si="1"/>
        <v>0</v>
      </c>
      <c r="C147" s="14"/>
      <c r="D147" s="14"/>
      <c r="E147" s="14"/>
      <c r="F147" s="181"/>
      <c r="G147" s="14"/>
      <c r="H147" s="193"/>
      <c r="I147" s="3"/>
      <c r="J147" s="35"/>
      <c r="K147" s="3"/>
      <c r="L147" s="3"/>
      <c r="M147" s="3"/>
      <c r="N147" s="3"/>
    </row>
    <row r="148" spans="1:14" x14ac:dyDescent="0.3">
      <c r="A148" s="9">
        <v>7</v>
      </c>
      <c r="B148" s="26">
        <f t="shared" si="1"/>
        <v>0</v>
      </c>
      <c r="C148" s="14"/>
      <c r="D148" s="14"/>
      <c r="E148" s="14"/>
      <c r="F148" s="181"/>
      <c r="G148" s="14"/>
      <c r="H148" s="193"/>
      <c r="I148" s="3"/>
      <c r="J148" s="35"/>
      <c r="K148" s="3"/>
      <c r="L148" s="3"/>
      <c r="M148" s="3"/>
      <c r="N148" s="3"/>
    </row>
    <row r="149" spans="1:14" x14ac:dyDescent="0.3">
      <c r="A149" s="9">
        <v>8</v>
      </c>
      <c r="B149" s="26">
        <f t="shared" si="1"/>
        <v>0</v>
      </c>
      <c r="C149" s="14"/>
      <c r="D149" s="14"/>
      <c r="E149" s="14"/>
      <c r="F149" s="181"/>
      <c r="G149" s="14"/>
      <c r="H149" s="193"/>
      <c r="I149" s="3"/>
      <c r="J149" s="35"/>
      <c r="K149" s="3"/>
      <c r="L149" s="3"/>
      <c r="M149" s="3"/>
      <c r="N149" s="3"/>
    </row>
    <row r="150" spans="1:14" x14ac:dyDescent="0.3">
      <c r="A150" s="9">
        <v>9</v>
      </c>
      <c r="B150" s="26">
        <f t="shared" si="1"/>
        <v>0</v>
      </c>
      <c r="C150" s="14"/>
      <c r="D150" s="14"/>
      <c r="E150" s="14"/>
      <c r="F150" s="181"/>
      <c r="G150" s="14"/>
      <c r="H150" s="193"/>
      <c r="I150" s="3"/>
      <c r="J150" s="35"/>
      <c r="K150" s="3"/>
      <c r="L150" s="3"/>
      <c r="M150" s="3"/>
      <c r="N150" s="3"/>
    </row>
    <row r="151" spans="1:14" x14ac:dyDescent="0.3">
      <c r="A151" s="9">
        <v>10</v>
      </c>
      <c r="B151" s="26">
        <f t="shared" si="1"/>
        <v>0</v>
      </c>
      <c r="C151" s="14"/>
      <c r="D151" s="14"/>
      <c r="E151" s="14"/>
      <c r="F151" s="181"/>
      <c r="G151" s="14"/>
      <c r="H151" s="193"/>
      <c r="I151" s="3"/>
      <c r="J151" s="35"/>
      <c r="K151" s="3"/>
      <c r="L151" s="3"/>
      <c r="M151" s="3"/>
      <c r="N151" s="3"/>
    </row>
    <row r="152" spans="1:14" x14ac:dyDescent="0.3">
      <c r="A152" s="9">
        <v>11</v>
      </c>
      <c r="B152" s="26">
        <f t="shared" si="1"/>
        <v>0</v>
      </c>
      <c r="C152" s="14"/>
      <c r="D152" s="14"/>
      <c r="E152" s="14"/>
      <c r="F152" s="181"/>
      <c r="G152" s="14"/>
      <c r="H152" s="193"/>
      <c r="I152" s="3"/>
      <c r="J152" s="35"/>
      <c r="K152" s="3"/>
      <c r="L152" s="3"/>
      <c r="M152" s="3"/>
      <c r="N152" s="3"/>
    </row>
    <row r="153" spans="1:14" x14ac:dyDescent="0.3">
      <c r="A153" s="9">
        <v>12</v>
      </c>
      <c r="B153" s="26">
        <f t="shared" si="1"/>
        <v>0</v>
      </c>
      <c r="C153" s="14"/>
      <c r="D153" s="14"/>
      <c r="E153" s="14"/>
      <c r="F153" s="181"/>
      <c r="G153" s="14"/>
      <c r="H153" s="193"/>
      <c r="I153" s="3"/>
      <c r="J153" s="35"/>
      <c r="K153" s="3"/>
      <c r="L153" s="3"/>
      <c r="M153" s="3"/>
      <c r="N153" s="3"/>
    </row>
    <row r="154" spans="1:14" x14ac:dyDescent="0.3">
      <c r="A154" s="9">
        <v>13</v>
      </c>
      <c r="B154" s="26">
        <f t="shared" si="1"/>
        <v>0</v>
      </c>
      <c r="C154" s="14"/>
      <c r="D154" s="14"/>
      <c r="E154" s="14"/>
      <c r="F154" s="181"/>
      <c r="G154" s="14"/>
      <c r="H154" s="193"/>
      <c r="I154" s="3"/>
      <c r="J154" s="35"/>
      <c r="K154" s="3"/>
      <c r="L154" s="3"/>
      <c r="M154" s="3"/>
      <c r="N154" s="3"/>
    </row>
    <row r="155" spans="1:14" x14ac:dyDescent="0.3">
      <c r="A155" s="9">
        <v>14</v>
      </c>
      <c r="B155" s="26">
        <f t="shared" si="1"/>
        <v>0</v>
      </c>
      <c r="C155" s="14"/>
      <c r="D155" s="14"/>
      <c r="E155" s="14"/>
      <c r="F155" s="181"/>
      <c r="G155" s="14"/>
      <c r="H155" s="193"/>
      <c r="I155" s="3"/>
      <c r="J155" s="35"/>
      <c r="K155" s="3"/>
      <c r="L155" s="3"/>
      <c r="M155" s="3"/>
      <c r="N155" s="3"/>
    </row>
    <row r="156" spans="1:14" x14ac:dyDescent="0.3">
      <c r="A156" s="9">
        <v>15</v>
      </c>
      <c r="B156" s="26">
        <f t="shared" si="1"/>
        <v>0</v>
      </c>
      <c r="C156" s="14"/>
      <c r="D156" s="14"/>
      <c r="E156" s="14"/>
      <c r="F156" s="181"/>
      <c r="G156" s="14"/>
      <c r="H156" s="193"/>
      <c r="I156" s="3"/>
      <c r="J156" s="35"/>
      <c r="K156" s="3"/>
      <c r="L156" s="3"/>
      <c r="M156" s="3"/>
      <c r="N156" s="3"/>
    </row>
    <row r="157" spans="1:14" x14ac:dyDescent="0.3">
      <c r="A157" s="9">
        <v>16</v>
      </c>
      <c r="B157" s="26">
        <f t="shared" si="1"/>
        <v>0</v>
      </c>
      <c r="C157" s="14"/>
      <c r="D157" s="14"/>
      <c r="E157" s="14"/>
      <c r="F157" s="181"/>
      <c r="G157" s="14"/>
      <c r="H157" s="193"/>
      <c r="I157" s="3"/>
      <c r="J157" s="35"/>
      <c r="K157" s="3"/>
      <c r="L157" s="3"/>
      <c r="M157" s="3"/>
      <c r="N157" s="3"/>
    </row>
    <row r="158" spans="1:14" x14ac:dyDescent="0.3">
      <c r="A158" s="9">
        <v>17</v>
      </c>
      <c r="B158" s="26">
        <f t="shared" si="1"/>
        <v>0</v>
      </c>
      <c r="C158" s="14"/>
      <c r="D158" s="14"/>
      <c r="E158" s="14"/>
      <c r="F158" s="181"/>
      <c r="G158" s="14"/>
      <c r="H158" s="193"/>
      <c r="I158" s="3"/>
      <c r="J158" s="35"/>
      <c r="K158" s="3"/>
      <c r="L158" s="3"/>
      <c r="M158" s="3"/>
      <c r="N158" s="3"/>
    </row>
    <row r="159" spans="1:14" x14ac:dyDescent="0.3">
      <c r="A159" s="9">
        <v>18</v>
      </c>
      <c r="B159" s="26">
        <f t="shared" si="1"/>
        <v>0</v>
      </c>
      <c r="C159" s="14"/>
      <c r="D159" s="14"/>
      <c r="E159" s="14"/>
      <c r="F159" s="181"/>
      <c r="G159" s="14"/>
      <c r="H159" s="193"/>
      <c r="I159" s="3"/>
      <c r="J159" s="35"/>
      <c r="K159" s="3"/>
      <c r="L159" s="3"/>
      <c r="M159" s="3"/>
      <c r="N159" s="3"/>
    </row>
    <row r="160" spans="1:14" x14ac:dyDescent="0.3">
      <c r="A160" s="9">
        <v>19</v>
      </c>
      <c r="B160" s="26">
        <f t="shared" si="1"/>
        <v>0</v>
      </c>
      <c r="C160" s="14"/>
      <c r="D160" s="14"/>
      <c r="E160" s="14"/>
      <c r="F160" s="181"/>
      <c r="G160" s="14"/>
      <c r="H160" s="193"/>
      <c r="I160" s="3"/>
      <c r="J160" s="35"/>
      <c r="K160" s="3"/>
      <c r="L160" s="3"/>
      <c r="M160" s="3"/>
      <c r="N160" s="3"/>
    </row>
    <row r="161" spans="1:22" x14ac:dyDescent="0.3">
      <c r="A161" s="9">
        <v>20</v>
      </c>
      <c r="B161" s="26">
        <f t="shared" si="1"/>
        <v>0</v>
      </c>
      <c r="C161" s="14"/>
      <c r="D161" s="14"/>
      <c r="E161" s="14"/>
      <c r="F161" s="181"/>
      <c r="G161" s="14"/>
      <c r="H161" s="193"/>
      <c r="I161" s="3"/>
      <c r="J161" s="35"/>
      <c r="K161" s="3"/>
      <c r="L161" s="3"/>
      <c r="M161" s="3"/>
      <c r="N161" s="3"/>
    </row>
    <row r="162" spans="1:22" s="98" customFormat="1" ht="63" customHeight="1" x14ac:dyDescent="0.3">
      <c r="A162" s="260" t="s">
        <v>138</v>
      </c>
      <c r="B162" s="260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</row>
    <row r="163" spans="1:22" s="83" customFormat="1" ht="57.75" customHeight="1" x14ac:dyDescent="0.3">
      <c r="A163" s="256" t="s">
        <v>137</v>
      </c>
      <c r="B163" s="256"/>
      <c r="C163" s="256"/>
      <c r="D163" s="256"/>
      <c r="E163" s="256"/>
      <c r="F163" s="256"/>
      <c r="G163" s="256"/>
      <c r="H163" s="256"/>
      <c r="I163" s="256"/>
      <c r="J163" s="256"/>
      <c r="K163" s="256"/>
      <c r="L163" s="256"/>
      <c r="M163" s="256"/>
      <c r="N163" s="256"/>
      <c r="O163" s="256"/>
      <c r="P163" s="256"/>
      <c r="Q163" s="256"/>
      <c r="R163" s="256"/>
      <c r="S163" s="256"/>
      <c r="T163" s="256"/>
      <c r="U163" s="256"/>
      <c r="V163" s="256"/>
    </row>
    <row r="166" spans="1:22" ht="22.5" x14ac:dyDescent="0.3">
      <c r="A166" s="35" t="s">
        <v>146</v>
      </c>
      <c r="B166" s="35"/>
    </row>
    <row r="168" spans="1:22" ht="162" customHeight="1" x14ac:dyDescent="0.3">
      <c r="A168" s="24" t="s">
        <v>10</v>
      </c>
      <c r="B168" s="24" t="s">
        <v>54</v>
      </c>
      <c r="C168" s="24" t="s">
        <v>139</v>
      </c>
      <c r="D168" s="24" t="s">
        <v>140</v>
      </c>
      <c r="E168" s="24" t="s">
        <v>141</v>
      </c>
      <c r="F168" s="81" t="s">
        <v>142</v>
      </c>
      <c r="G168" s="24" t="s">
        <v>143</v>
      </c>
      <c r="H168" s="32"/>
    </row>
    <row r="169" spans="1:22" x14ac:dyDescent="0.3">
      <c r="A169" s="33">
        <v>1</v>
      </c>
      <c r="B169" s="33">
        <v>2</v>
      </c>
      <c r="C169" s="33">
        <v>3</v>
      </c>
      <c r="D169" s="33">
        <v>4</v>
      </c>
      <c r="E169" s="33">
        <v>5</v>
      </c>
      <c r="F169" s="33">
        <v>6</v>
      </c>
      <c r="G169" s="8">
        <v>7</v>
      </c>
      <c r="H169" s="142"/>
    </row>
    <row r="170" spans="1:22" ht="37.5" x14ac:dyDescent="0.3">
      <c r="A170" s="28">
        <v>1</v>
      </c>
      <c r="B170" s="218" t="str">
        <f t="shared" ref="B170:B189" si="2">D36</f>
        <v xml:space="preserve"> Капитальный ремонт  МБОУ СОШ п. Притеречного Моздок-ского района </v>
      </c>
      <c r="C170" s="75" t="s">
        <v>518</v>
      </c>
      <c r="D170" s="14"/>
      <c r="E170" s="14"/>
      <c r="F170" s="181"/>
      <c r="G170" s="14"/>
      <c r="H170" s="35"/>
    </row>
    <row r="171" spans="1:22" x14ac:dyDescent="0.3">
      <c r="A171" s="28">
        <v>2</v>
      </c>
      <c r="B171" s="26">
        <f t="shared" si="2"/>
        <v>0</v>
      </c>
      <c r="C171" s="14"/>
      <c r="D171" s="14"/>
      <c r="E171" s="14"/>
      <c r="F171" s="181"/>
      <c r="G171" s="14"/>
      <c r="H171" s="35"/>
    </row>
    <row r="172" spans="1:22" x14ac:dyDescent="0.3">
      <c r="A172" s="28">
        <v>3</v>
      </c>
      <c r="B172" s="26">
        <f t="shared" si="2"/>
        <v>0</v>
      </c>
      <c r="C172" s="14"/>
      <c r="D172" s="14"/>
      <c r="E172" s="14"/>
      <c r="F172" s="181"/>
      <c r="G172" s="14"/>
      <c r="H172" s="35"/>
    </row>
    <row r="173" spans="1:22" x14ac:dyDescent="0.3">
      <c r="A173" s="28">
        <v>4</v>
      </c>
      <c r="B173" s="26">
        <f t="shared" si="2"/>
        <v>0</v>
      </c>
      <c r="C173" s="14"/>
      <c r="D173" s="14"/>
      <c r="E173" s="14"/>
      <c r="F173" s="181"/>
      <c r="G173" s="14"/>
      <c r="H173" s="35"/>
    </row>
    <row r="174" spans="1:22" x14ac:dyDescent="0.3">
      <c r="A174" s="28">
        <v>5</v>
      </c>
      <c r="B174" s="26">
        <f t="shared" si="2"/>
        <v>0</v>
      </c>
      <c r="C174" s="14"/>
      <c r="D174" s="14"/>
      <c r="E174" s="14"/>
      <c r="F174" s="181"/>
      <c r="G174" s="14"/>
      <c r="H174" s="35"/>
    </row>
    <row r="175" spans="1:22" x14ac:dyDescent="0.3">
      <c r="A175" s="28">
        <v>6</v>
      </c>
      <c r="B175" s="26">
        <f t="shared" si="2"/>
        <v>0</v>
      </c>
      <c r="C175" s="14"/>
      <c r="D175" s="14"/>
      <c r="E175" s="14"/>
      <c r="F175" s="181"/>
      <c r="G175" s="14"/>
      <c r="H175" s="35"/>
    </row>
    <row r="176" spans="1:22" x14ac:dyDescent="0.3">
      <c r="A176" s="28">
        <v>7</v>
      </c>
      <c r="B176" s="26">
        <f t="shared" si="2"/>
        <v>0</v>
      </c>
      <c r="C176" s="14"/>
      <c r="D176" s="14"/>
      <c r="E176" s="14"/>
      <c r="F176" s="181"/>
      <c r="G176" s="14"/>
      <c r="H176" s="35"/>
    </row>
    <row r="177" spans="1:14" x14ac:dyDescent="0.3">
      <c r="A177" s="28">
        <v>8</v>
      </c>
      <c r="B177" s="26">
        <f t="shared" si="2"/>
        <v>0</v>
      </c>
      <c r="C177" s="14"/>
      <c r="D177" s="14"/>
      <c r="E177" s="14"/>
      <c r="F177" s="181"/>
      <c r="G177" s="14"/>
      <c r="H177" s="35"/>
    </row>
    <row r="178" spans="1:14" x14ac:dyDescent="0.3">
      <c r="A178" s="28">
        <v>9</v>
      </c>
      <c r="B178" s="26">
        <f t="shared" si="2"/>
        <v>0</v>
      </c>
      <c r="C178" s="14"/>
      <c r="D178" s="14"/>
      <c r="E178" s="14"/>
      <c r="F178" s="181"/>
      <c r="G178" s="14"/>
      <c r="H178" s="35"/>
    </row>
    <row r="179" spans="1:14" x14ac:dyDescent="0.3">
      <c r="A179" s="28">
        <v>10</v>
      </c>
      <c r="B179" s="26">
        <f t="shared" si="2"/>
        <v>0</v>
      </c>
      <c r="C179" s="14"/>
      <c r="D179" s="14"/>
      <c r="E179" s="14"/>
      <c r="F179" s="181"/>
      <c r="G179" s="14"/>
      <c r="H179" s="35"/>
    </row>
    <row r="180" spans="1:14" x14ac:dyDescent="0.3">
      <c r="A180" s="28">
        <v>11</v>
      </c>
      <c r="B180" s="26">
        <f t="shared" si="2"/>
        <v>0</v>
      </c>
      <c r="C180" s="14"/>
      <c r="D180" s="14"/>
      <c r="E180" s="14"/>
      <c r="F180" s="181"/>
      <c r="G180" s="14"/>
      <c r="H180" s="35"/>
    </row>
    <row r="181" spans="1:14" x14ac:dyDescent="0.3">
      <c r="A181" s="28">
        <v>12</v>
      </c>
      <c r="B181" s="26">
        <f t="shared" si="2"/>
        <v>0</v>
      </c>
      <c r="C181" s="14"/>
      <c r="D181" s="14"/>
      <c r="E181" s="14"/>
      <c r="F181" s="181"/>
      <c r="G181" s="14"/>
      <c r="H181" s="35"/>
    </row>
    <row r="182" spans="1:14" x14ac:dyDescent="0.3">
      <c r="A182" s="28">
        <v>13</v>
      </c>
      <c r="B182" s="26">
        <f t="shared" si="2"/>
        <v>0</v>
      </c>
      <c r="C182" s="14"/>
      <c r="D182" s="14"/>
      <c r="E182" s="14"/>
      <c r="F182" s="181"/>
      <c r="G182" s="14"/>
      <c r="H182" s="35"/>
    </row>
    <row r="183" spans="1:14" x14ac:dyDescent="0.3">
      <c r="A183" s="28">
        <v>14</v>
      </c>
      <c r="B183" s="26">
        <f t="shared" si="2"/>
        <v>0</v>
      </c>
      <c r="C183" s="14"/>
      <c r="D183" s="14"/>
      <c r="E183" s="14"/>
      <c r="F183" s="181"/>
      <c r="G183" s="14"/>
      <c r="H183" s="35"/>
    </row>
    <row r="184" spans="1:14" x14ac:dyDescent="0.3">
      <c r="A184" s="28">
        <v>15</v>
      </c>
      <c r="B184" s="26">
        <f t="shared" si="2"/>
        <v>0</v>
      </c>
      <c r="C184" s="14"/>
      <c r="D184" s="14"/>
      <c r="E184" s="14"/>
      <c r="F184" s="181"/>
      <c r="G184" s="14"/>
      <c r="H184" s="35"/>
    </row>
    <row r="185" spans="1:14" x14ac:dyDescent="0.3">
      <c r="A185" s="28">
        <v>16</v>
      </c>
      <c r="B185" s="26">
        <f t="shared" si="2"/>
        <v>0</v>
      </c>
      <c r="C185" s="14"/>
      <c r="D185" s="14"/>
      <c r="E185" s="14"/>
      <c r="F185" s="181"/>
      <c r="G185" s="14"/>
      <c r="H185" s="35"/>
    </row>
    <row r="186" spans="1:14" x14ac:dyDescent="0.3">
      <c r="A186" s="28">
        <v>17</v>
      </c>
      <c r="B186" s="26">
        <f t="shared" si="2"/>
        <v>0</v>
      </c>
      <c r="C186" s="14"/>
      <c r="D186" s="14"/>
      <c r="E186" s="14"/>
      <c r="F186" s="181"/>
      <c r="G186" s="14"/>
      <c r="H186" s="35"/>
    </row>
    <row r="187" spans="1:14" x14ac:dyDescent="0.3">
      <c r="A187" s="28">
        <v>18</v>
      </c>
      <c r="B187" s="26">
        <f t="shared" si="2"/>
        <v>0</v>
      </c>
      <c r="C187" s="14"/>
      <c r="D187" s="14"/>
      <c r="E187" s="14"/>
      <c r="F187" s="181"/>
      <c r="G187" s="14"/>
      <c r="H187" s="35"/>
    </row>
    <row r="188" spans="1:14" x14ac:dyDescent="0.3">
      <c r="A188" s="28">
        <v>19</v>
      </c>
      <c r="B188" s="26">
        <f t="shared" si="2"/>
        <v>0</v>
      </c>
      <c r="C188" s="14"/>
      <c r="D188" s="14"/>
      <c r="E188" s="14"/>
      <c r="F188" s="181"/>
      <c r="G188" s="14"/>
      <c r="H188" s="35"/>
    </row>
    <row r="189" spans="1:14" x14ac:dyDescent="0.3">
      <c r="A189" s="8">
        <v>20</v>
      </c>
      <c r="B189" s="26">
        <f t="shared" si="2"/>
        <v>0</v>
      </c>
      <c r="C189" s="14"/>
      <c r="D189" s="14"/>
      <c r="E189" s="14"/>
      <c r="F189" s="181"/>
      <c r="G189" s="14"/>
      <c r="H189" s="35"/>
    </row>
    <row r="190" spans="1:14" ht="28.5" customHeight="1" x14ac:dyDescent="0.3">
      <c r="A190" s="145" t="s">
        <v>144</v>
      </c>
      <c r="B190" s="145"/>
      <c r="C190" s="145"/>
      <c r="D190" s="145"/>
      <c r="E190" s="145"/>
      <c r="F190" s="154"/>
      <c r="G190" s="145"/>
      <c r="H190" s="145"/>
      <c r="I190" s="145"/>
      <c r="J190" s="145"/>
      <c r="K190" s="145"/>
      <c r="L190" s="145"/>
      <c r="M190" s="145"/>
      <c r="N190" s="145"/>
    </row>
    <row r="194" spans="1:14" ht="19.5" customHeight="1" x14ac:dyDescent="0.3">
      <c r="A194" s="98" t="s">
        <v>145</v>
      </c>
      <c r="B194" s="98"/>
      <c r="C194" s="98"/>
      <c r="D194" s="98"/>
      <c r="E194" s="98"/>
      <c r="G194" s="98"/>
      <c r="I194" s="98"/>
      <c r="K194" s="98"/>
      <c r="L194" s="98"/>
      <c r="M194" s="98"/>
      <c r="N194" s="98"/>
    </row>
    <row r="195" spans="1:14" ht="19.5" thickBot="1" x14ac:dyDescent="0.35"/>
    <row r="196" spans="1:14" ht="203.25" customHeight="1" x14ac:dyDescent="0.3">
      <c r="A196" s="99" t="s">
        <v>10</v>
      </c>
      <c r="B196" s="101" t="s">
        <v>47</v>
      </c>
      <c r="C196" s="99" t="s">
        <v>392</v>
      </c>
      <c r="D196" s="100" t="s">
        <v>408</v>
      </c>
      <c r="E196" s="100" t="s">
        <v>386</v>
      </c>
      <c r="F196" s="101" t="s">
        <v>389</v>
      </c>
      <c r="G196" s="99" t="s">
        <v>391</v>
      </c>
      <c r="H196" s="195" t="s">
        <v>388</v>
      </c>
      <c r="I196" s="100" t="s">
        <v>387</v>
      </c>
      <c r="J196" s="203" t="s">
        <v>390</v>
      </c>
    </row>
    <row r="197" spans="1:14" x14ac:dyDescent="0.3">
      <c r="A197" s="102">
        <v>1</v>
      </c>
      <c r="B197" s="103">
        <v>2</v>
      </c>
      <c r="C197" s="102">
        <v>3</v>
      </c>
      <c r="D197" s="8">
        <v>4</v>
      </c>
      <c r="E197" s="8">
        <v>5</v>
      </c>
      <c r="F197" s="103">
        <v>6</v>
      </c>
      <c r="G197" s="102">
        <v>7</v>
      </c>
      <c r="H197" s="194">
        <v>8</v>
      </c>
      <c r="I197" s="8">
        <v>9</v>
      </c>
      <c r="J197" s="204">
        <v>10</v>
      </c>
    </row>
    <row r="198" spans="1:14" ht="37.5" x14ac:dyDescent="0.3">
      <c r="A198" s="102">
        <v>1</v>
      </c>
      <c r="B198" s="244" t="str">
        <f t="shared" ref="B198:B217" si="3">D36</f>
        <v xml:space="preserve"> Капитальный ремонт  МБОУ СОШ п. Притеречного Моздок-ского района </v>
      </c>
      <c r="C198" s="216" t="s">
        <v>518</v>
      </c>
      <c r="D198" s="221"/>
      <c r="E198" s="221"/>
      <c r="F198" s="224"/>
      <c r="G198" s="225"/>
      <c r="H198" s="223"/>
      <c r="I198" s="221"/>
      <c r="J198" s="226"/>
    </row>
    <row r="199" spans="1:14" x14ac:dyDescent="0.3">
      <c r="A199" s="102">
        <v>2</v>
      </c>
      <c r="B199" s="108">
        <f t="shared" si="3"/>
        <v>0</v>
      </c>
      <c r="C199" s="104"/>
      <c r="D199" s="14"/>
      <c r="E199" s="14"/>
      <c r="F199" s="183"/>
      <c r="G199" s="104"/>
      <c r="H199" s="193"/>
      <c r="I199" s="14"/>
      <c r="J199" s="205"/>
    </row>
    <row r="200" spans="1:14" x14ac:dyDescent="0.3">
      <c r="A200" s="102">
        <v>3</v>
      </c>
      <c r="B200" s="108">
        <f t="shared" si="3"/>
        <v>0</v>
      </c>
      <c r="C200" s="104"/>
      <c r="D200" s="14"/>
      <c r="E200" s="14"/>
      <c r="F200" s="183"/>
      <c r="G200" s="104"/>
      <c r="H200" s="193"/>
      <c r="I200" s="14"/>
      <c r="J200" s="205"/>
    </row>
    <row r="201" spans="1:14" x14ac:dyDescent="0.3">
      <c r="A201" s="102">
        <v>4</v>
      </c>
      <c r="B201" s="108">
        <f t="shared" si="3"/>
        <v>0</v>
      </c>
      <c r="C201" s="104"/>
      <c r="D201" s="14"/>
      <c r="E201" s="14"/>
      <c r="F201" s="183"/>
      <c r="G201" s="104"/>
      <c r="H201" s="193"/>
      <c r="I201" s="14"/>
      <c r="J201" s="205"/>
    </row>
    <row r="202" spans="1:14" x14ac:dyDescent="0.3">
      <c r="A202" s="102">
        <v>5</v>
      </c>
      <c r="B202" s="108">
        <f t="shared" si="3"/>
        <v>0</v>
      </c>
      <c r="C202" s="104"/>
      <c r="D202" s="14"/>
      <c r="E202" s="14"/>
      <c r="F202" s="183"/>
      <c r="G202" s="104"/>
      <c r="H202" s="193"/>
      <c r="I202" s="14"/>
      <c r="J202" s="205"/>
    </row>
    <row r="203" spans="1:14" x14ac:dyDescent="0.3">
      <c r="A203" s="102">
        <v>6</v>
      </c>
      <c r="B203" s="108">
        <f t="shared" si="3"/>
        <v>0</v>
      </c>
      <c r="C203" s="104"/>
      <c r="D203" s="14"/>
      <c r="E203" s="14"/>
      <c r="F203" s="183"/>
      <c r="G203" s="104"/>
      <c r="H203" s="193"/>
      <c r="I203" s="14"/>
      <c r="J203" s="205"/>
    </row>
    <row r="204" spans="1:14" x14ac:dyDescent="0.3">
      <c r="A204" s="102">
        <v>7</v>
      </c>
      <c r="B204" s="108">
        <f t="shared" si="3"/>
        <v>0</v>
      </c>
      <c r="C204" s="104"/>
      <c r="D204" s="14"/>
      <c r="E204" s="14"/>
      <c r="F204" s="183"/>
      <c r="G204" s="104"/>
      <c r="H204" s="193"/>
      <c r="I204" s="14"/>
      <c r="J204" s="205"/>
    </row>
    <row r="205" spans="1:14" x14ac:dyDescent="0.3">
      <c r="A205" s="102">
        <v>8</v>
      </c>
      <c r="B205" s="108">
        <f t="shared" si="3"/>
        <v>0</v>
      </c>
      <c r="C205" s="104"/>
      <c r="D205" s="14"/>
      <c r="E205" s="14"/>
      <c r="F205" s="183"/>
      <c r="G205" s="104"/>
      <c r="H205" s="193"/>
      <c r="I205" s="14"/>
      <c r="J205" s="205"/>
    </row>
    <row r="206" spans="1:14" x14ac:dyDescent="0.3">
      <c r="A206" s="102">
        <v>9</v>
      </c>
      <c r="B206" s="108">
        <f t="shared" si="3"/>
        <v>0</v>
      </c>
      <c r="C206" s="104"/>
      <c r="D206" s="14"/>
      <c r="E206" s="14"/>
      <c r="F206" s="183"/>
      <c r="G206" s="104"/>
      <c r="H206" s="193"/>
      <c r="I206" s="14"/>
      <c r="J206" s="205"/>
    </row>
    <row r="207" spans="1:14" x14ac:dyDescent="0.3">
      <c r="A207" s="102">
        <v>10</v>
      </c>
      <c r="B207" s="108">
        <f t="shared" si="3"/>
        <v>0</v>
      </c>
      <c r="C207" s="104"/>
      <c r="D207" s="14"/>
      <c r="E207" s="14"/>
      <c r="F207" s="183"/>
      <c r="G207" s="104"/>
      <c r="H207" s="193"/>
      <c r="I207" s="14"/>
      <c r="J207" s="205"/>
    </row>
    <row r="208" spans="1:14" x14ac:dyDescent="0.3">
      <c r="A208" s="102">
        <v>11</v>
      </c>
      <c r="B208" s="108">
        <f t="shared" si="3"/>
        <v>0</v>
      </c>
      <c r="C208" s="104"/>
      <c r="D208" s="14"/>
      <c r="E208" s="14"/>
      <c r="F208" s="183"/>
      <c r="G208" s="104"/>
      <c r="H208" s="193"/>
      <c r="I208" s="14"/>
      <c r="J208" s="205"/>
    </row>
    <row r="209" spans="1:14" x14ac:dyDescent="0.3">
      <c r="A209" s="102">
        <v>12</v>
      </c>
      <c r="B209" s="108">
        <f t="shared" si="3"/>
        <v>0</v>
      </c>
      <c r="C209" s="104"/>
      <c r="D209" s="14"/>
      <c r="E209" s="14"/>
      <c r="F209" s="183"/>
      <c r="G209" s="104"/>
      <c r="H209" s="193"/>
      <c r="I209" s="14"/>
      <c r="J209" s="205"/>
    </row>
    <row r="210" spans="1:14" x14ac:dyDescent="0.3">
      <c r="A210" s="102">
        <v>13</v>
      </c>
      <c r="B210" s="108">
        <f t="shared" si="3"/>
        <v>0</v>
      </c>
      <c r="C210" s="104"/>
      <c r="D210" s="14"/>
      <c r="E210" s="14"/>
      <c r="F210" s="183"/>
      <c r="G210" s="104"/>
      <c r="H210" s="193"/>
      <c r="I210" s="14"/>
      <c r="J210" s="205"/>
    </row>
    <row r="211" spans="1:14" x14ac:dyDescent="0.3">
      <c r="A211" s="102">
        <v>14</v>
      </c>
      <c r="B211" s="108">
        <f t="shared" si="3"/>
        <v>0</v>
      </c>
      <c r="C211" s="104"/>
      <c r="D211" s="14"/>
      <c r="E211" s="14"/>
      <c r="F211" s="183"/>
      <c r="G211" s="104"/>
      <c r="H211" s="193"/>
      <c r="I211" s="14"/>
      <c r="J211" s="205"/>
    </row>
    <row r="212" spans="1:14" x14ac:dyDescent="0.3">
      <c r="A212" s="102">
        <v>15</v>
      </c>
      <c r="B212" s="108">
        <f t="shared" si="3"/>
        <v>0</v>
      </c>
      <c r="C212" s="104"/>
      <c r="D212" s="14"/>
      <c r="E212" s="14"/>
      <c r="F212" s="183"/>
      <c r="G212" s="104"/>
      <c r="H212" s="193"/>
      <c r="I212" s="14"/>
      <c r="J212" s="205"/>
    </row>
    <row r="213" spans="1:14" x14ac:dyDescent="0.3">
      <c r="A213" s="102">
        <v>16</v>
      </c>
      <c r="B213" s="108">
        <f t="shared" si="3"/>
        <v>0</v>
      </c>
      <c r="C213" s="104"/>
      <c r="D213" s="14"/>
      <c r="E213" s="14"/>
      <c r="F213" s="183"/>
      <c r="G213" s="104"/>
      <c r="H213" s="193"/>
      <c r="I213" s="14"/>
      <c r="J213" s="205"/>
    </row>
    <row r="214" spans="1:14" x14ac:dyDescent="0.3">
      <c r="A214" s="102">
        <v>17</v>
      </c>
      <c r="B214" s="108">
        <f t="shared" si="3"/>
        <v>0</v>
      </c>
      <c r="C214" s="104"/>
      <c r="D214" s="14"/>
      <c r="E214" s="14"/>
      <c r="F214" s="183"/>
      <c r="G214" s="104"/>
      <c r="H214" s="193"/>
      <c r="I214" s="14"/>
      <c r="J214" s="205"/>
    </row>
    <row r="215" spans="1:14" x14ac:dyDescent="0.3">
      <c r="A215" s="102">
        <v>18</v>
      </c>
      <c r="B215" s="108">
        <f t="shared" si="3"/>
        <v>0</v>
      </c>
      <c r="C215" s="104"/>
      <c r="D215" s="14"/>
      <c r="E215" s="14"/>
      <c r="F215" s="183"/>
      <c r="G215" s="104"/>
      <c r="H215" s="193"/>
      <c r="I215" s="14"/>
      <c r="J215" s="205"/>
    </row>
    <row r="216" spans="1:14" x14ac:dyDescent="0.3">
      <c r="A216" s="102">
        <v>19</v>
      </c>
      <c r="B216" s="108">
        <f t="shared" si="3"/>
        <v>0</v>
      </c>
      <c r="C216" s="104"/>
      <c r="D216" s="14"/>
      <c r="E216" s="14"/>
      <c r="F216" s="183"/>
      <c r="G216" s="104"/>
      <c r="H216" s="193"/>
      <c r="I216" s="14"/>
      <c r="J216" s="205"/>
    </row>
    <row r="217" spans="1:14" ht="19.5" thickBot="1" x14ac:dyDescent="0.35">
      <c r="A217" s="109">
        <v>20</v>
      </c>
      <c r="B217" s="110">
        <f t="shared" si="3"/>
        <v>0</v>
      </c>
      <c r="C217" s="106"/>
      <c r="D217" s="107"/>
      <c r="E217" s="107"/>
      <c r="F217" s="184"/>
      <c r="G217" s="106"/>
      <c r="H217" s="196"/>
      <c r="I217" s="107"/>
      <c r="J217" s="206"/>
    </row>
    <row r="218" spans="1:14" ht="23.25" customHeight="1" x14ac:dyDescent="0.3">
      <c r="A218" s="141" t="s">
        <v>147</v>
      </c>
      <c r="B218" s="141"/>
      <c r="C218" s="141"/>
      <c r="D218" s="141"/>
      <c r="E218" s="141"/>
      <c r="F218" s="185"/>
      <c r="G218" s="141"/>
      <c r="H218" s="141"/>
      <c r="I218" s="141"/>
      <c r="J218" s="141"/>
      <c r="K218" s="141"/>
      <c r="L218" s="141"/>
      <c r="M218" s="141"/>
      <c r="N218" s="141"/>
    </row>
    <row r="219" spans="1:14" ht="21.75" customHeight="1" x14ac:dyDescent="0.3">
      <c r="A219" s="142" t="s">
        <v>148</v>
      </c>
      <c r="B219" s="142"/>
      <c r="C219" s="142"/>
      <c r="D219" s="142"/>
      <c r="E219" s="142"/>
      <c r="F219" s="34"/>
      <c r="G219" s="142"/>
      <c r="H219" s="142"/>
      <c r="I219" s="142"/>
      <c r="J219" s="142"/>
      <c r="K219" s="142"/>
      <c r="L219" s="142"/>
      <c r="M219" s="142"/>
      <c r="N219" s="142"/>
    </row>
    <row r="220" spans="1:14" ht="24" customHeight="1" x14ac:dyDescent="0.3">
      <c r="A220" s="141" t="s">
        <v>149</v>
      </c>
      <c r="B220" s="141"/>
      <c r="C220" s="141"/>
      <c r="D220" s="141"/>
      <c r="E220" s="141"/>
      <c r="F220" s="185"/>
      <c r="G220" s="141"/>
      <c r="H220" s="141"/>
      <c r="I220" s="141"/>
      <c r="J220" s="141"/>
      <c r="K220" s="141"/>
      <c r="L220" s="141"/>
      <c r="M220" s="141"/>
      <c r="N220" s="141"/>
    </row>
    <row r="221" spans="1:14" ht="24" customHeight="1" x14ac:dyDescent="0.3">
      <c r="A221" s="141" t="s">
        <v>150</v>
      </c>
      <c r="B221" s="141"/>
      <c r="C221" s="141"/>
      <c r="D221" s="141"/>
      <c r="E221" s="141"/>
      <c r="F221" s="185"/>
      <c r="G221" s="141"/>
      <c r="H221" s="141"/>
      <c r="I221" s="141"/>
      <c r="J221" s="141"/>
      <c r="K221" s="141"/>
      <c r="L221" s="141"/>
      <c r="M221" s="141"/>
      <c r="N221" s="141"/>
    </row>
    <row r="222" spans="1:14" ht="23.25" customHeight="1" x14ac:dyDescent="0.3">
      <c r="A222" s="142" t="s">
        <v>151</v>
      </c>
      <c r="B222" s="142"/>
      <c r="C222" s="142"/>
      <c r="D222" s="142"/>
      <c r="E222" s="142"/>
      <c r="F222" s="34"/>
      <c r="G222" s="142"/>
      <c r="H222" s="142"/>
      <c r="I222" s="142"/>
      <c r="J222" s="142"/>
      <c r="K222" s="142"/>
      <c r="L222" s="142"/>
      <c r="M222" s="142"/>
      <c r="N222" s="142"/>
    </row>
    <row r="223" spans="1:14" ht="20.25" customHeight="1" x14ac:dyDescent="0.3">
      <c r="A223" s="142" t="s">
        <v>152</v>
      </c>
      <c r="B223" s="142"/>
      <c r="C223" s="142"/>
      <c r="D223" s="142"/>
      <c r="E223" s="142"/>
      <c r="F223" s="34"/>
      <c r="G223" s="142"/>
      <c r="H223" s="142"/>
      <c r="I223" s="142"/>
      <c r="J223" s="142"/>
      <c r="K223" s="142"/>
      <c r="L223" s="142"/>
      <c r="M223" s="142"/>
      <c r="N223" s="142"/>
    </row>
    <row r="224" spans="1:14" ht="21" customHeight="1" x14ac:dyDescent="0.3">
      <c r="A224" s="82"/>
      <c r="B224" s="82"/>
      <c r="C224" s="82"/>
      <c r="D224" s="82"/>
      <c r="E224" s="82"/>
      <c r="F224" s="34"/>
      <c r="G224" s="82"/>
      <c r="H224" s="142"/>
      <c r="I224" s="82"/>
      <c r="J224" s="142"/>
      <c r="K224" s="82"/>
      <c r="L224" s="82"/>
      <c r="M224" s="82"/>
      <c r="N224" s="82"/>
    </row>
    <row r="225" spans="1:23" x14ac:dyDescent="0.3">
      <c r="A225" s="82"/>
      <c r="B225" s="35"/>
      <c r="C225" s="35"/>
      <c r="D225" s="35"/>
      <c r="E225" s="35"/>
      <c r="F225" s="177"/>
      <c r="G225" s="35"/>
      <c r="H225" s="35"/>
      <c r="I225" s="35"/>
      <c r="J225" s="35"/>
      <c r="K225" s="98"/>
      <c r="L225" s="98"/>
      <c r="M225" s="98"/>
      <c r="N225" s="98"/>
    </row>
    <row r="226" spans="1:23" x14ac:dyDescent="0.3">
      <c r="A226" s="34"/>
      <c r="B226" s="35"/>
      <c r="C226" s="35"/>
      <c r="D226" s="35"/>
      <c r="E226" s="35"/>
      <c r="F226" s="177"/>
      <c r="G226" s="35"/>
      <c r="H226" s="35"/>
      <c r="I226" s="35"/>
      <c r="J226" s="35"/>
      <c r="K226" s="98"/>
      <c r="L226" s="98"/>
      <c r="M226" s="98"/>
      <c r="N226" s="98"/>
    </row>
    <row r="227" spans="1:23" ht="39" customHeight="1" thickBot="1" x14ac:dyDescent="0.35">
      <c r="A227" s="144" t="s">
        <v>153</v>
      </c>
      <c r="B227" s="144"/>
      <c r="C227" s="144"/>
      <c r="D227" s="144"/>
      <c r="E227" s="144"/>
      <c r="F227" s="186"/>
      <c r="G227" s="144"/>
      <c r="H227" s="144"/>
      <c r="I227" s="144"/>
      <c r="J227" s="144"/>
      <c r="K227" s="144"/>
      <c r="L227" s="144"/>
      <c r="M227" s="144"/>
      <c r="N227" s="144"/>
    </row>
    <row r="228" spans="1:23" ht="97.5" x14ac:dyDescent="0.3">
      <c r="A228" s="99" t="s">
        <v>154</v>
      </c>
      <c r="B228" s="100" t="s">
        <v>156</v>
      </c>
      <c r="C228" s="114" t="s">
        <v>412</v>
      </c>
      <c r="D228" s="117" t="s">
        <v>155</v>
      </c>
      <c r="E228" s="118" t="s">
        <v>382</v>
      </c>
      <c r="F228" s="100" t="s">
        <v>381</v>
      </c>
      <c r="G228" s="100" t="s">
        <v>380</v>
      </c>
      <c r="H228" s="195" t="s">
        <v>379</v>
      </c>
      <c r="I228" s="101" t="s">
        <v>383</v>
      </c>
      <c r="J228" s="207" t="s">
        <v>378</v>
      </c>
      <c r="K228" s="100" t="s">
        <v>384</v>
      </c>
      <c r="L228" s="100" t="s">
        <v>409</v>
      </c>
      <c r="M228" s="100" t="s">
        <v>410</v>
      </c>
      <c r="N228" s="101" t="s">
        <v>411</v>
      </c>
      <c r="O228" s="99" t="s">
        <v>378</v>
      </c>
      <c r="P228" s="100" t="s">
        <v>384</v>
      </c>
      <c r="Q228" s="100" t="s">
        <v>409</v>
      </c>
      <c r="R228" s="100" t="s">
        <v>410</v>
      </c>
      <c r="S228" s="101" t="s">
        <v>411</v>
      </c>
      <c r="T228" s="118" t="s">
        <v>385</v>
      </c>
      <c r="U228" s="100" t="s">
        <v>385</v>
      </c>
      <c r="V228" s="101" t="s">
        <v>385</v>
      </c>
      <c r="W228" s="91"/>
    </row>
    <row r="229" spans="1:23" x14ac:dyDescent="0.3">
      <c r="A229" s="111">
        <v>1</v>
      </c>
      <c r="B229" s="81">
        <v>2</v>
      </c>
      <c r="C229" s="79">
        <v>3</v>
      </c>
      <c r="D229" s="119">
        <v>4</v>
      </c>
      <c r="E229" s="80">
        <v>5</v>
      </c>
      <c r="F229" s="81">
        <v>6</v>
      </c>
      <c r="G229" s="81">
        <v>7</v>
      </c>
      <c r="H229" s="84">
        <v>8</v>
      </c>
      <c r="I229" s="112">
        <v>9</v>
      </c>
      <c r="J229" s="208">
        <v>10</v>
      </c>
      <c r="K229" s="81">
        <v>11</v>
      </c>
      <c r="L229" s="81">
        <v>12</v>
      </c>
      <c r="M229" s="81">
        <v>13</v>
      </c>
      <c r="N229" s="112">
        <v>14</v>
      </c>
      <c r="O229" s="111">
        <v>15</v>
      </c>
      <c r="P229" s="81">
        <v>16</v>
      </c>
      <c r="Q229" s="81">
        <v>17</v>
      </c>
      <c r="R229" s="81">
        <v>18</v>
      </c>
      <c r="S229" s="112">
        <v>19</v>
      </c>
      <c r="T229" s="80">
        <v>20</v>
      </c>
      <c r="U229" s="81">
        <v>21</v>
      </c>
      <c r="V229" s="112">
        <v>22</v>
      </c>
    </row>
    <row r="230" spans="1:23" ht="37.5" x14ac:dyDescent="0.3">
      <c r="A230" s="102">
        <v>1</v>
      </c>
      <c r="B230" s="218" t="str">
        <f t="shared" ref="B230:B249" si="4">D36</f>
        <v xml:space="preserve"> Капитальный ремонт  МБОУ СОШ п. Притеречного Моздок-ского района </v>
      </c>
      <c r="C230" s="217" t="s">
        <v>562</v>
      </c>
      <c r="D230" s="261">
        <f>E230+J230+O230</f>
        <v>0</v>
      </c>
      <c r="E230" s="262">
        <f>F230+G230+H230+I230</f>
        <v>0</v>
      </c>
      <c r="F230" s="263"/>
      <c r="G230" s="264"/>
      <c r="H230" s="223"/>
      <c r="I230" s="227"/>
      <c r="J230" s="228">
        <f>K230+L230+M230+N230</f>
        <v>0</v>
      </c>
      <c r="K230" s="221"/>
      <c r="L230" s="221"/>
      <c r="M230" s="221"/>
      <c r="N230" s="227"/>
      <c r="O230" s="229">
        <f>P230+Q230+R230+S230</f>
        <v>0</v>
      </c>
      <c r="P230" s="221"/>
      <c r="Q230" s="221"/>
      <c r="R230" s="221"/>
      <c r="S230" s="227"/>
      <c r="T230" s="230" t="e">
        <f>G230/(F230+G230)*100</f>
        <v>#DIV/0!</v>
      </c>
      <c r="U230" s="221" t="e">
        <f>L230/(K230+L230)*100</f>
        <v>#DIV/0!</v>
      </c>
      <c r="V230" s="227" t="e">
        <f>Q230/(P230+Q230)*100</f>
        <v>#DIV/0!</v>
      </c>
    </row>
    <row r="231" spans="1:23" x14ac:dyDescent="0.3">
      <c r="A231" s="111">
        <v>2</v>
      </c>
      <c r="B231" s="26">
        <f t="shared" si="4"/>
        <v>0</v>
      </c>
      <c r="C231" s="116"/>
      <c r="D231" s="132">
        <f t="shared" ref="D231:D249" si="5">E231+J231+O231</f>
        <v>0</v>
      </c>
      <c r="E231" s="120">
        <f t="shared" ref="E231:E249" si="6">F231+G231+H231+I231</f>
        <v>0</v>
      </c>
      <c r="F231" s="76"/>
      <c r="G231" s="53"/>
      <c r="H231" s="87"/>
      <c r="I231" s="113"/>
      <c r="J231" s="209">
        <f t="shared" ref="J231:J249" si="7">K231+L231+M231+N231</f>
        <v>0</v>
      </c>
      <c r="K231" s="53"/>
      <c r="L231" s="53"/>
      <c r="M231" s="53"/>
      <c r="N231" s="113"/>
      <c r="O231" s="129">
        <f t="shared" ref="O231:O249" si="8">P231+Q231+R231+S231</f>
        <v>0</v>
      </c>
      <c r="P231" s="14"/>
      <c r="Q231" s="14"/>
      <c r="R231" s="14"/>
      <c r="S231" s="105"/>
      <c r="T231" s="130" t="e">
        <f t="shared" ref="T231:T249" si="9">G231/(F231+G231)*100</f>
        <v>#DIV/0!</v>
      </c>
      <c r="U231" s="21" t="e">
        <f t="shared" ref="U231:U249" si="10">L231/(K231+L231)*100</f>
        <v>#DIV/0!</v>
      </c>
      <c r="V231" s="131" t="e">
        <f t="shared" ref="V231:V249" si="11">Q231/(P231+Q231)*100</f>
        <v>#DIV/0!</v>
      </c>
    </row>
    <row r="232" spans="1:23" x14ac:dyDescent="0.3">
      <c r="A232" s="102">
        <v>3</v>
      </c>
      <c r="B232" s="26">
        <f t="shared" si="4"/>
        <v>0</v>
      </c>
      <c r="C232" s="115"/>
      <c r="D232" s="132">
        <f t="shared" si="5"/>
        <v>0</v>
      </c>
      <c r="E232" s="120">
        <f t="shared" si="6"/>
        <v>0</v>
      </c>
      <c r="F232" s="181"/>
      <c r="G232" s="14"/>
      <c r="H232" s="193"/>
      <c r="I232" s="105"/>
      <c r="J232" s="209">
        <f t="shared" si="7"/>
        <v>0</v>
      </c>
      <c r="K232" s="14"/>
      <c r="L232" s="14"/>
      <c r="M232" s="14"/>
      <c r="N232" s="105"/>
      <c r="O232" s="129">
        <f t="shared" si="8"/>
        <v>0</v>
      </c>
      <c r="P232" s="14"/>
      <c r="Q232" s="14"/>
      <c r="R232" s="14"/>
      <c r="S232" s="105"/>
      <c r="T232" s="130" t="e">
        <f t="shared" si="9"/>
        <v>#DIV/0!</v>
      </c>
      <c r="U232" s="21" t="e">
        <f t="shared" si="10"/>
        <v>#DIV/0!</v>
      </c>
      <c r="V232" s="131" t="e">
        <f t="shared" si="11"/>
        <v>#DIV/0!</v>
      </c>
    </row>
    <row r="233" spans="1:23" x14ac:dyDescent="0.3">
      <c r="A233" s="102">
        <v>4</v>
      </c>
      <c r="B233" s="26">
        <f t="shared" si="4"/>
        <v>0</v>
      </c>
      <c r="C233" s="115"/>
      <c r="D233" s="132">
        <f t="shared" si="5"/>
        <v>0</v>
      </c>
      <c r="E233" s="120">
        <f t="shared" si="6"/>
        <v>0</v>
      </c>
      <c r="F233" s="181"/>
      <c r="G233" s="14"/>
      <c r="H233" s="193"/>
      <c r="I233" s="105"/>
      <c r="J233" s="209">
        <f t="shared" si="7"/>
        <v>0</v>
      </c>
      <c r="K233" s="14"/>
      <c r="L233" s="14"/>
      <c r="M233" s="14"/>
      <c r="N233" s="105"/>
      <c r="O233" s="129">
        <f t="shared" si="8"/>
        <v>0</v>
      </c>
      <c r="P233" s="14"/>
      <c r="Q233" s="14"/>
      <c r="R233" s="14"/>
      <c r="S233" s="105"/>
      <c r="T233" s="130" t="e">
        <f t="shared" si="9"/>
        <v>#DIV/0!</v>
      </c>
      <c r="U233" s="21" t="e">
        <f t="shared" si="10"/>
        <v>#DIV/0!</v>
      </c>
      <c r="V233" s="131" t="e">
        <f t="shared" si="11"/>
        <v>#DIV/0!</v>
      </c>
    </row>
    <row r="234" spans="1:23" x14ac:dyDescent="0.3">
      <c r="A234" s="111">
        <v>5</v>
      </c>
      <c r="B234" s="26">
        <f t="shared" si="4"/>
        <v>0</v>
      </c>
      <c r="C234" s="116"/>
      <c r="D234" s="132">
        <f t="shared" si="5"/>
        <v>0</v>
      </c>
      <c r="E234" s="120">
        <f t="shared" si="6"/>
        <v>0</v>
      </c>
      <c r="F234" s="76"/>
      <c r="G234" s="53"/>
      <c r="H234" s="87"/>
      <c r="I234" s="113"/>
      <c r="J234" s="209">
        <f t="shared" si="7"/>
        <v>0</v>
      </c>
      <c r="K234" s="53"/>
      <c r="L234" s="53"/>
      <c r="M234" s="53"/>
      <c r="N234" s="113"/>
      <c r="O234" s="129">
        <f t="shared" si="8"/>
        <v>0</v>
      </c>
      <c r="P234" s="14"/>
      <c r="Q234" s="14"/>
      <c r="R234" s="14"/>
      <c r="S234" s="105"/>
      <c r="T234" s="130" t="e">
        <f t="shared" si="9"/>
        <v>#DIV/0!</v>
      </c>
      <c r="U234" s="21" t="e">
        <f t="shared" si="10"/>
        <v>#DIV/0!</v>
      </c>
      <c r="V234" s="131" t="e">
        <f t="shared" si="11"/>
        <v>#DIV/0!</v>
      </c>
    </row>
    <row r="235" spans="1:23" x14ac:dyDescent="0.3">
      <c r="A235" s="102">
        <v>6</v>
      </c>
      <c r="B235" s="26">
        <f t="shared" si="4"/>
        <v>0</v>
      </c>
      <c r="C235" s="115"/>
      <c r="D235" s="132">
        <f t="shared" si="5"/>
        <v>0</v>
      </c>
      <c r="E235" s="120">
        <f t="shared" si="6"/>
        <v>0</v>
      </c>
      <c r="F235" s="181"/>
      <c r="G235" s="14"/>
      <c r="H235" s="193"/>
      <c r="I235" s="105"/>
      <c r="J235" s="209">
        <f t="shared" si="7"/>
        <v>0</v>
      </c>
      <c r="K235" s="14"/>
      <c r="L235" s="14"/>
      <c r="M235" s="14"/>
      <c r="N235" s="105"/>
      <c r="O235" s="129">
        <f t="shared" si="8"/>
        <v>0</v>
      </c>
      <c r="P235" s="14"/>
      <c r="Q235" s="14"/>
      <c r="R235" s="14"/>
      <c r="S235" s="105"/>
      <c r="T235" s="130" t="e">
        <f t="shared" si="9"/>
        <v>#DIV/0!</v>
      </c>
      <c r="U235" s="21" t="e">
        <f t="shared" si="10"/>
        <v>#DIV/0!</v>
      </c>
      <c r="V235" s="131" t="e">
        <f t="shared" si="11"/>
        <v>#DIV/0!</v>
      </c>
    </row>
    <row r="236" spans="1:23" x14ac:dyDescent="0.3">
      <c r="A236" s="102">
        <v>7</v>
      </c>
      <c r="B236" s="26">
        <f t="shared" si="4"/>
        <v>0</v>
      </c>
      <c r="C236" s="115"/>
      <c r="D236" s="132">
        <f t="shared" si="5"/>
        <v>0</v>
      </c>
      <c r="E236" s="120">
        <f t="shared" si="6"/>
        <v>0</v>
      </c>
      <c r="F236" s="181"/>
      <c r="G236" s="14"/>
      <c r="H236" s="193"/>
      <c r="I236" s="105"/>
      <c r="J236" s="209">
        <f t="shared" si="7"/>
        <v>0</v>
      </c>
      <c r="K236" s="14"/>
      <c r="L236" s="14"/>
      <c r="M236" s="14"/>
      <c r="N236" s="105"/>
      <c r="O236" s="129">
        <f t="shared" si="8"/>
        <v>0</v>
      </c>
      <c r="P236" s="14"/>
      <c r="Q236" s="14"/>
      <c r="R236" s="14"/>
      <c r="S236" s="105"/>
      <c r="T236" s="130" t="e">
        <f t="shared" si="9"/>
        <v>#DIV/0!</v>
      </c>
      <c r="U236" s="21" t="e">
        <f t="shared" si="10"/>
        <v>#DIV/0!</v>
      </c>
      <c r="V236" s="131" t="e">
        <f t="shared" si="11"/>
        <v>#DIV/0!</v>
      </c>
    </row>
    <row r="237" spans="1:23" x14ac:dyDescent="0.3">
      <c r="A237" s="111">
        <v>8</v>
      </c>
      <c r="B237" s="26">
        <f t="shared" si="4"/>
        <v>0</v>
      </c>
      <c r="C237" s="116"/>
      <c r="D237" s="132">
        <f t="shared" si="5"/>
        <v>0</v>
      </c>
      <c r="E237" s="120">
        <f t="shared" si="6"/>
        <v>0</v>
      </c>
      <c r="F237" s="76"/>
      <c r="G237" s="53"/>
      <c r="H237" s="87"/>
      <c r="I237" s="113"/>
      <c r="J237" s="209">
        <f t="shared" si="7"/>
        <v>0</v>
      </c>
      <c r="K237" s="53"/>
      <c r="L237" s="53"/>
      <c r="M237" s="53"/>
      <c r="N237" s="113"/>
      <c r="O237" s="129">
        <f t="shared" si="8"/>
        <v>0</v>
      </c>
      <c r="P237" s="14"/>
      <c r="Q237" s="14"/>
      <c r="R237" s="14"/>
      <c r="S237" s="105"/>
      <c r="T237" s="130" t="e">
        <f t="shared" si="9"/>
        <v>#DIV/0!</v>
      </c>
      <c r="U237" s="21" t="e">
        <f t="shared" si="10"/>
        <v>#DIV/0!</v>
      </c>
      <c r="V237" s="131" t="e">
        <f t="shared" si="11"/>
        <v>#DIV/0!</v>
      </c>
    </row>
    <row r="238" spans="1:23" x14ac:dyDescent="0.3">
      <c r="A238" s="102">
        <v>9</v>
      </c>
      <c r="B238" s="26">
        <f t="shared" si="4"/>
        <v>0</v>
      </c>
      <c r="C238" s="115"/>
      <c r="D238" s="132">
        <f t="shared" si="5"/>
        <v>0</v>
      </c>
      <c r="E238" s="120">
        <f t="shared" si="6"/>
        <v>0</v>
      </c>
      <c r="F238" s="181"/>
      <c r="G238" s="14"/>
      <c r="H238" s="193"/>
      <c r="I238" s="105"/>
      <c r="J238" s="209">
        <f t="shared" si="7"/>
        <v>0</v>
      </c>
      <c r="K238" s="14"/>
      <c r="L238" s="14"/>
      <c r="M238" s="14"/>
      <c r="N238" s="105"/>
      <c r="O238" s="129">
        <f t="shared" si="8"/>
        <v>0</v>
      </c>
      <c r="P238" s="14"/>
      <c r="Q238" s="14"/>
      <c r="R238" s="14"/>
      <c r="S238" s="105"/>
      <c r="T238" s="130" t="e">
        <f t="shared" si="9"/>
        <v>#DIV/0!</v>
      </c>
      <c r="U238" s="21" t="e">
        <f t="shared" si="10"/>
        <v>#DIV/0!</v>
      </c>
      <c r="V238" s="131" t="e">
        <f t="shared" si="11"/>
        <v>#DIV/0!</v>
      </c>
    </row>
    <row r="239" spans="1:23" x14ac:dyDescent="0.3">
      <c r="A239" s="102">
        <v>10</v>
      </c>
      <c r="B239" s="26">
        <f t="shared" si="4"/>
        <v>0</v>
      </c>
      <c r="C239" s="115"/>
      <c r="D239" s="132">
        <f t="shared" si="5"/>
        <v>0</v>
      </c>
      <c r="E239" s="120">
        <f t="shared" si="6"/>
        <v>0</v>
      </c>
      <c r="F239" s="181"/>
      <c r="G239" s="14"/>
      <c r="H239" s="193"/>
      <c r="I239" s="105"/>
      <c r="J239" s="209">
        <f t="shared" si="7"/>
        <v>0</v>
      </c>
      <c r="K239" s="14"/>
      <c r="L239" s="14"/>
      <c r="M239" s="14"/>
      <c r="N239" s="105"/>
      <c r="O239" s="129">
        <f t="shared" si="8"/>
        <v>0</v>
      </c>
      <c r="P239" s="14"/>
      <c r="Q239" s="14"/>
      <c r="R239" s="14"/>
      <c r="S239" s="105"/>
      <c r="T239" s="130" t="e">
        <f t="shared" si="9"/>
        <v>#DIV/0!</v>
      </c>
      <c r="U239" s="21" t="e">
        <f t="shared" si="10"/>
        <v>#DIV/0!</v>
      </c>
      <c r="V239" s="131" t="e">
        <f t="shared" si="11"/>
        <v>#DIV/0!</v>
      </c>
    </row>
    <row r="240" spans="1:23" x14ac:dyDescent="0.3">
      <c r="A240" s="111">
        <v>11</v>
      </c>
      <c r="B240" s="26">
        <f t="shared" si="4"/>
        <v>0</v>
      </c>
      <c r="C240" s="116"/>
      <c r="D240" s="132">
        <f t="shared" si="5"/>
        <v>0</v>
      </c>
      <c r="E240" s="120">
        <f t="shared" si="6"/>
        <v>0</v>
      </c>
      <c r="F240" s="76"/>
      <c r="G240" s="53"/>
      <c r="H240" s="87"/>
      <c r="I240" s="113"/>
      <c r="J240" s="209">
        <f t="shared" si="7"/>
        <v>0</v>
      </c>
      <c r="K240" s="53"/>
      <c r="L240" s="53"/>
      <c r="M240" s="53"/>
      <c r="N240" s="113"/>
      <c r="O240" s="129">
        <f t="shared" si="8"/>
        <v>0</v>
      </c>
      <c r="P240" s="14"/>
      <c r="Q240" s="14"/>
      <c r="R240" s="14"/>
      <c r="S240" s="105"/>
      <c r="T240" s="130" t="e">
        <f t="shared" si="9"/>
        <v>#DIV/0!</v>
      </c>
      <c r="U240" s="21" t="e">
        <f t="shared" si="10"/>
        <v>#DIV/0!</v>
      </c>
      <c r="V240" s="131" t="e">
        <f t="shared" si="11"/>
        <v>#DIV/0!</v>
      </c>
    </row>
    <row r="241" spans="1:22" x14ac:dyDescent="0.3">
      <c r="A241" s="102">
        <v>12</v>
      </c>
      <c r="B241" s="26">
        <f t="shared" si="4"/>
        <v>0</v>
      </c>
      <c r="C241" s="115"/>
      <c r="D241" s="132">
        <f t="shared" si="5"/>
        <v>0</v>
      </c>
      <c r="E241" s="120">
        <f t="shared" si="6"/>
        <v>0</v>
      </c>
      <c r="F241" s="181"/>
      <c r="G241" s="14"/>
      <c r="H241" s="193"/>
      <c r="I241" s="105"/>
      <c r="J241" s="209">
        <f t="shared" si="7"/>
        <v>0</v>
      </c>
      <c r="K241" s="14"/>
      <c r="L241" s="14"/>
      <c r="M241" s="14"/>
      <c r="N241" s="105"/>
      <c r="O241" s="129">
        <f t="shared" si="8"/>
        <v>0</v>
      </c>
      <c r="P241" s="14"/>
      <c r="Q241" s="14"/>
      <c r="R241" s="14"/>
      <c r="S241" s="105"/>
      <c r="T241" s="130" t="e">
        <f t="shared" si="9"/>
        <v>#DIV/0!</v>
      </c>
      <c r="U241" s="21" t="e">
        <f t="shared" si="10"/>
        <v>#DIV/0!</v>
      </c>
      <c r="V241" s="131" t="e">
        <f t="shared" si="11"/>
        <v>#DIV/0!</v>
      </c>
    </row>
    <row r="242" spans="1:22" x14ac:dyDescent="0.3">
      <c r="A242" s="102">
        <v>13</v>
      </c>
      <c r="B242" s="26">
        <f t="shared" si="4"/>
        <v>0</v>
      </c>
      <c r="C242" s="115"/>
      <c r="D242" s="132">
        <f t="shared" si="5"/>
        <v>0</v>
      </c>
      <c r="E242" s="120">
        <f t="shared" si="6"/>
        <v>0</v>
      </c>
      <c r="F242" s="181"/>
      <c r="G242" s="14"/>
      <c r="H242" s="193"/>
      <c r="I242" s="105"/>
      <c r="J242" s="209">
        <f t="shared" si="7"/>
        <v>0</v>
      </c>
      <c r="K242" s="14"/>
      <c r="L242" s="14"/>
      <c r="M242" s="14"/>
      <c r="N242" s="105"/>
      <c r="O242" s="129">
        <f t="shared" si="8"/>
        <v>0</v>
      </c>
      <c r="P242" s="14"/>
      <c r="Q242" s="14"/>
      <c r="R242" s="14"/>
      <c r="S242" s="105"/>
      <c r="T242" s="130" t="e">
        <f t="shared" si="9"/>
        <v>#DIV/0!</v>
      </c>
      <c r="U242" s="21" t="e">
        <f t="shared" si="10"/>
        <v>#DIV/0!</v>
      </c>
      <c r="V242" s="131" t="e">
        <f t="shared" si="11"/>
        <v>#DIV/0!</v>
      </c>
    </row>
    <row r="243" spans="1:22" x14ac:dyDescent="0.3">
      <c r="A243" s="102">
        <v>14</v>
      </c>
      <c r="B243" s="26">
        <f t="shared" si="4"/>
        <v>0</v>
      </c>
      <c r="C243" s="115"/>
      <c r="D243" s="132">
        <f t="shared" si="5"/>
        <v>0</v>
      </c>
      <c r="E243" s="120">
        <f t="shared" si="6"/>
        <v>0</v>
      </c>
      <c r="F243" s="181"/>
      <c r="G243" s="14"/>
      <c r="H243" s="193"/>
      <c r="I243" s="105"/>
      <c r="J243" s="209">
        <f t="shared" si="7"/>
        <v>0</v>
      </c>
      <c r="K243" s="14"/>
      <c r="L243" s="14"/>
      <c r="M243" s="14"/>
      <c r="N243" s="105"/>
      <c r="O243" s="129">
        <f t="shared" si="8"/>
        <v>0</v>
      </c>
      <c r="P243" s="14"/>
      <c r="Q243" s="14"/>
      <c r="R243" s="14"/>
      <c r="S243" s="105"/>
      <c r="T243" s="130" t="e">
        <f t="shared" si="9"/>
        <v>#DIV/0!</v>
      </c>
      <c r="U243" s="21" t="e">
        <f t="shared" si="10"/>
        <v>#DIV/0!</v>
      </c>
      <c r="V243" s="131" t="e">
        <f t="shared" si="11"/>
        <v>#DIV/0!</v>
      </c>
    </row>
    <row r="244" spans="1:22" x14ac:dyDescent="0.3">
      <c r="A244" s="111">
        <v>15</v>
      </c>
      <c r="B244" s="26">
        <f t="shared" si="4"/>
        <v>0</v>
      </c>
      <c r="C244" s="116"/>
      <c r="D244" s="132">
        <f t="shared" si="5"/>
        <v>0</v>
      </c>
      <c r="E244" s="120">
        <f t="shared" si="6"/>
        <v>0</v>
      </c>
      <c r="F244" s="76"/>
      <c r="G244" s="53"/>
      <c r="H244" s="87"/>
      <c r="I244" s="113"/>
      <c r="J244" s="209">
        <f t="shared" si="7"/>
        <v>0</v>
      </c>
      <c r="K244" s="53"/>
      <c r="L244" s="53"/>
      <c r="M244" s="53"/>
      <c r="N244" s="113"/>
      <c r="O244" s="129">
        <f t="shared" si="8"/>
        <v>0</v>
      </c>
      <c r="P244" s="14"/>
      <c r="Q244" s="14"/>
      <c r="R244" s="14"/>
      <c r="S244" s="105"/>
      <c r="T244" s="130" t="e">
        <f t="shared" si="9"/>
        <v>#DIV/0!</v>
      </c>
      <c r="U244" s="21" t="e">
        <f t="shared" si="10"/>
        <v>#DIV/0!</v>
      </c>
      <c r="V244" s="131" t="e">
        <f t="shared" si="11"/>
        <v>#DIV/0!</v>
      </c>
    </row>
    <row r="245" spans="1:22" x14ac:dyDescent="0.3">
      <c r="A245" s="102">
        <v>16</v>
      </c>
      <c r="B245" s="26">
        <f t="shared" si="4"/>
        <v>0</v>
      </c>
      <c r="C245" s="115"/>
      <c r="D245" s="132">
        <f t="shared" si="5"/>
        <v>0</v>
      </c>
      <c r="E245" s="120">
        <f t="shared" si="6"/>
        <v>0</v>
      </c>
      <c r="F245" s="181"/>
      <c r="G245" s="14"/>
      <c r="H245" s="193"/>
      <c r="I245" s="105"/>
      <c r="J245" s="209">
        <f t="shared" si="7"/>
        <v>0</v>
      </c>
      <c r="K245" s="14"/>
      <c r="L245" s="14"/>
      <c r="M245" s="14"/>
      <c r="N245" s="105"/>
      <c r="O245" s="129">
        <f t="shared" si="8"/>
        <v>0</v>
      </c>
      <c r="P245" s="14"/>
      <c r="Q245" s="14"/>
      <c r="R245" s="14"/>
      <c r="S245" s="105"/>
      <c r="T245" s="130" t="e">
        <f t="shared" si="9"/>
        <v>#DIV/0!</v>
      </c>
      <c r="U245" s="21" t="e">
        <f t="shared" si="10"/>
        <v>#DIV/0!</v>
      </c>
      <c r="V245" s="131" t="e">
        <f t="shared" si="11"/>
        <v>#DIV/0!</v>
      </c>
    </row>
    <row r="246" spans="1:22" x14ac:dyDescent="0.3">
      <c r="A246" s="102">
        <v>17</v>
      </c>
      <c r="B246" s="26">
        <f t="shared" si="4"/>
        <v>0</v>
      </c>
      <c r="C246" s="115"/>
      <c r="D246" s="132">
        <f t="shared" si="5"/>
        <v>0</v>
      </c>
      <c r="E246" s="120">
        <f t="shared" si="6"/>
        <v>0</v>
      </c>
      <c r="F246" s="181"/>
      <c r="G246" s="14"/>
      <c r="H246" s="193"/>
      <c r="I246" s="105"/>
      <c r="J246" s="209">
        <f t="shared" si="7"/>
        <v>0</v>
      </c>
      <c r="K246" s="14"/>
      <c r="L246" s="14"/>
      <c r="M246" s="14"/>
      <c r="N246" s="105"/>
      <c r="O246" s="129">
        <f t="shared" si="8"/>
        <v>0</v>
      </c>
      <c r="P246" s="14"/>
      <c r="Q246" s="14"/>
      <c r="R246" s="14"/>
      <c r="S246" s="105"/>
      <c r="T246" s="130" t="e">
        <f t="shared" si="9"/>
        <v>#DIV/0!</v>
      </c>
      <c r="U246" s="21" t="e">
        <f t="shared" si="10"/>
        <v>#DIV/0!</v>
      </c>
      <c r="V246" s="131" t="e">
        <f t="shared" si="11"/>
        <v>#DIV/0!</v>
      </c>
    </row>
    <row r="247" spans="1:22" x14ac:dyDescent="0.3">
      <c r="A247" s="111">
        <v>18</v>
      </c>
      <c r="B247" s="26">
        <f t="shared" si="4"/>
        <v>0</v>
      </c>
      <c r="C247" s="116"/>
      <c r="D247" s="132">
        <f t="shared" si="5"/>
        <v>0</v>
      </c>
      <c r="E247" s="120">
        <f t="shared" si="6"/>
        <v>0</v>
      </c>
      <c r="F247" s="76"/>
      <c r="G247" s="53"/>
      <c r="H247" s="87"/>
      <c r="I247" s="113"/>
      <c r="J247" s="209">
        <f t="shared" si="7"/>
        <v>0</v>
      </c>
      <c r="K247" s="53"/>
      <c r="L247" s="53"/>
      <c r="M247" s="53"/>
      <c r="N247" s="113"/>
      <c r="O247" s="129">
        <f t="shared" si="8"/>
        <v>0</v>
      </c>
      <c r="P247" s="14"/>
      <c r="Q247" s="14"/>
      <c r="R247" s="14"/>
      <c r="S247" s="105"/>
      <c r="T247" s="130" t="e">
        <f t="shared" si="9"/>
        <v>#DIV/0!</v>
      </c>
      <c r="U247" s="21" t="e">
        <f t="shared" si="10"/>
        <v>#DIV/0!</v>
      </c>
      <c r="V247" s="131" t="e">
        <f t="shared" si="11"/>
        <v>#DIV/0!</v>
      </c>
    </row>
    <row r="248" spans="1:22" x14ac:dyDescent="0.3">
      <c r="A248" s="102">
        <v>19</v>
      </c>
      <c r="B248" s="26">
        <f t="shared" si="4"/>
        <v>0</v>
      </c>
      <c r="C248" s="115"/>
      <c r="D248" s="132">
        <f t="shared" si="5"/>
        <v>0</v>
      </c>
      <c r="E248" s="120">
        <f t="shared" si="6"/>
        <v>0</v>
      </c>
      <c r="F248" s="181"/>
      <c r="G248" s="14"/>
      <c r="H248" s="193"/>
      <c r="I248" s="105"/>
      <c r="J248" s="209">
        <f t="shared" si="7"/>
        <v>0</v>
      </c>
      <c r="K248" s="14"/>
      <c r="L248" s="14"/>
      <c r="M248" s="14"/>
      <c r="N248" s="105"/>
      <c r="O248" s="129">
        <f t="shared" si="8"/>
        <v>0</v>
      </c>
      <c r="P248" s="14"/>
      <c r="Q248" s="14"/>
      <c r="R248" s="14"/>
      <c r="S248" s="105"/>
      <c r="T248" s="130" t="e">
        <f t="shared" si="9"/>
        <v>#DIV/0!</v>
      </c>
      <c r="U248" s="21" t="e">
        <f t="shared" si="10"/>
        <v>#DIV/0!</v>
      </c>
      <c r="V248" s="131" t="e">
        <f t="shared" si="11"/>
        <v>#DIV/0!</v>
      </c>
    </row>
    <row r="249" spans="1:22" x14ac:dyDescent="0.3">
      <c r="A249" s="102">
        <v>20</v>
      </c>
      <c r="B249" s="26">
        <f t="shared" si="4"/>
        <v>0</v>
      </c>
      <c r="C249" s="115"/>
      <c r="D249" s="132">
        <f t="shared" si="5"/>
        <v>0</v>
      </c>
      <c r="E249" s="120">
        <f t="shared" si="6"/>
        <v>0</v>
      </c>
      <c r="F249" s="181"/>
      <c r="G249" s="14"/>
      <c r="H249" s="193"/>
      <c r="I249" s="105"/>
      <c r="J249" s="209">
        <f t="shared" si="7"/>
        <v>0</v>
      </c>
      <c r="K249" s="14"/>
      <c r="L249" s="14"/>
      <c r="M249" s="14"/>
      <c r="N249" s="105"/>
      <c r="O249" s="129">
        <f t="shared" si="8"/>
        <v>0</v>
      </c>
      <c r="P249" s="14"/>
      <c r="Q249" s="14"/>
      <c r="R249" s="14"/>
      <c r="S249" s="105"/>
      <c r="T249" s="130" t="e">
        <f t="shared" si="9"/>
        <v>#DIV/0!</v>
      </c>
      <c r="U249" s="21" t="e">
        <f t="shared" si="10"/>
        <v>#DIV/0!</v>
      </c>
      <c r="V249" s="131" t="e">
        <f t="shared" si="11"/>
        <v>#DIV/0!</v>
      </c>
    </row>
    <row r="250" spans="1:22" ht="19.5" thickBot="1" x14ac:dyDescent="0.35">
      <c r="A250" s="121"/>
      <c r="B250" s="122" t="s">
        <v>57</v>
      </c>
      <c r="C250" s="125">
        <f>SUM(C230:C249)</f>
        <v>0</v>
      </c>
      <c r="D250" s="126">
        <f>SUM(D230:D249)</f>
        <v>0</v>
      </c>
      <c r="E250" s="127">
        <f t="shared" ref="E250:S250" si="12">SUM(E230:E249)</f>
        <v>0</v>
      </c>
      <c r="F250" s="123">
        <f t="shared" si="12"/>
        <v>0</v>
      </c>
      <c r="G250" s="123">
        <f t="shared" si="12"/>
        <v>0</v>
      </c>
      <c r="H250" s="197">
        <f t="shared" si="12"/>
        <v>0</v>
      </c>
      <c r="I250" s="124">
        <f t="shared" si="12"/>
        <v>0</v>
      </c>
      <c r="J250" s="210">
        <f t="shared" si="12"/>
        <v>0</v>
      </c>
      <c r="K250" s="123">
        <f t="shared" si="12"/>
        <v>0</v>
      </c>
      <c r="L250" s="123">
        <f t="shared" si="12"/>
        <v>0</v>
      </c>
      <c r="M250" s="123">
        <f t="shared" si="12"/>
        <v>0</v>
      </c>
      <c r="N250" s="124">
        <f t="shared" si="12"/>
        <v>0</v>
      </c>
      <c r="O250" s="128">
        <f t="shared" si="12"/>
        <v>0</v>
      </c>
      <c r="P250" s="123">
        <f t="shared" si="12"/>
        <v>0</v>
      </c>
      <c r="Q250" s="123">
        <f t="shared" si="12"/>
        <v>0</v>
      </c>
      <c r="R250" s="123">
        <f t="shared" si="12"/>
        <v>0</v>
      </c>
      <c r="S250" s="124">
        <f t="shared" si="12"/>
        <v>0</v>
      </c>
      <c r="T250" s="133" t="s">
        <v>353</v>
      </c>
      <c r="U250" s="134" t="s">
        <v>353</v>
      </c>
      <c r="V250" s="135" t="s">
        <v>353</v>
      </c>
    </row>
    <row r="251" spans="1:22" ht="22.5" x14ac:dyDescent="0.3">
      <c r="A251" s="143" t="s">
        <v>157</v>
      </c>
      <c r="B251" s="143"/>
      <c r="C251" s="143"/>
      <c r="D251" s="143"/>
      <c r="E251" s="143"/>
      <c r="F251" s="187"/>
      <c r="G251" s="143"/>
      <c r="H251" s="143"/>
      <c r="I251" s="143"/>
      <c r="J251" s="143"/>
      <c r="K251" s="143"/>
      <c r="L251" s="143"/>
      <c r="M251" s="143"/>
      <c r="N251" s="143"/>
    </row>
    <row r="252" spans="1:22" ht="22.5" x14ac:dyDescent="0.3">
      <c r="A252" s="35" t="s">
        <v>340</v>
      </c>
      <c r="B252" s="35"/>
      <c r="C252" s="35"/>
      <c r="D252" s="35"/>
      <c r="E252" s="35"/>
      <c r="F252" s="177"/>
      <c r="G252" s="35"/>
      <c r="H252" s="35"/>
      <c r="I252" s="35"/>
      <c r="J252" s="35"/>
      <c r="K252" s="35"/>
      <c r="L252" s="35"/>
      <c r="M252" s="35"/>
      <c r="N252" s="35"/>
    </row>
    <row r="253" spans="1:22" ht="21.75" customHeight="1" x14ac:dyDescent="0.3">
      <c r="A253" s="35" t="s">
        <v>158</v>
      </c>
      <c r="B253" s="97"/>
      <c r="C253" s="97"/>
      <c r="D253" s="97"/>
      <c r="E253" s="97"/>
      <c r="F253" s="188"/>
      <c r="G253" s="97"/>
      <c r="H253" s="97"/>
      <c r="I253" s="97"/>
      <c r="J253" s="97"/>
      <c r="K253" s="97"/>
      <c r="L253" s="97"/>
      <c r="M253" s="97"/>
      <c r="N253" s="97"/>
    </row>
    <row r="254" spans="1:22" ht="22.5" x14ac:dyDescent="0.3">
      <c r="A254" s="35" t="s">
        <v>159</v>
      </c>
      <c r="B254" s="35"/>
      <c r="C254" s="35"/>
      <c r="D254" s="35"/>
      <c r="E254" s="35"/>
      <c r="F254" s="177"/>
      <c r="G254" s="35"/>
      <c r="H254" s="35"/>
      <c r="I254" s="35"/>
      <c r="J254" s="35"/>
      <c r="K254" s="35"/>
      <c r="L254" s="35"/>
      <c r="M254" s="35"/>
      <c r="N254" s="35"/>
    </row>
    <row r="255" spans="1:22" x14ac:dyDescent="0.3">
      <c r="A255" s="38"/>
      <c r="B255" s="38"/>
      <c r="C255" s="38"/>
      <c r="D255" s="38"/>
      <c r="E255" s="38"/>
      <c r="F255" s="177"/>
      <c r="G255" s="38"/>
      <c r="H255" s="35"/>
      <c r="I255" s="38"/>
      <c r="J255" s="35"/>
      <c r="K255" s="38"/>
      <c r="L255" s="38"/>
      <c r="M255" s="38"/>
      <c r="N255" s="38"/>
    </row>
    <row r="256" spans="1:22" x14ac:dyDescent="0.3">
      <c r="A256" s="38"/>
      <c r="B256" s="38"/>
      <c r="C256" s="38"/>
      <c r="D256" s="38"/>
      <c r="E256" s="38"/>
      <c r="F256" s="177"/>
      <c r="G256" s="38"/>
      <c r="H256" s="35"/>
      <c r="I256" s="38"/>
      <c r="J256" s="35"/>
      <c r="K256" s="38"/>
      <c r="L256" s="38"/>
      <c r="M256" s="38"/>
      <c r="N256" s="38"/>
    </row>
    <row r="257" spans="1:14" x14ac:dyDescent="0.3">
      <c r="A257" s="39"/>
      <c r="B257" s="39"/>
      <c r="C257" s="39"/>
      <c r="D257" s="39"/>
      <c r="E257" s="39"/>
      <c r="F257" s="189"/>
      <c r="G257" s="39"/>
      <c r="H257" s="32"/>
      <c r="I257" s="39"/>
      <c r="J257" s="32"/>
      <c r="K257" s="39"/>
      <c r="L257" s="39"/>
      <c r="M257" s="39"/>
      <c r="N257" s="39"/>
    </row>
    <row r="258" spans="1:14" x14ac:dyDescent="0.3">
      <c r="A258" s="254" t="s">
        <v>160</v>
      </c>
      <c r="B258" s="254"/>
      <c r="C258" s="254"/>
      <c r="D258" s="254"/>
      <c r="E258" s="254"/>
      <c r="F258" s="254"/>
      <c r="G258" s="254"/>
      <c r="H258" s="254"/>
      <c r="I258" s="254"/>
      <c r="J258" s="254"/>
      <c r="K258" s="254"/>
      <c r="L258" s="254"/>
      <c r="M258" s="254"/>
      <c r="N258" s="254"/>
    </row>
    <row r="259" spans="1:14" x14ac:dyDescent="0.3">
      <c r="A259" s="71"/>
      <c r="B259" s="71"/>
      <c r="C259" s="71"/>
      <c r="D259" s="71"/>
      <c r="E259" s="71"/>
      <c r="F259" s="185"/>
      <c r="G259" s="71"/>
      <c r="H259" s="141"/>
      <c r="I259" s="71"/>
      <c r="J259" s="141"/>
      <c r="K259" s="71"/>
      <c r="L259" s="71"/>
      <c r="M259" s="71"/>
      <c r="N259" s="71"/>
    </row>
    <row r="260" spans="1:14" ht="37.5" x14ac:dyDescent="0.3">
      <c r="A260" s="24" t="s">
        <v>10</v>
      </c>
      <c r="B260" s="24" t="s">
        <v>161</v>
      </c>
      <c r="C260" s="24" t="s">
        <v>162</v>
      </c>
      <c r="D260" s="24" t="s">
        <v>64</v>
      </c>
      <c r="E260" s="3"/>
      <c r="F260" s="177"/>
      <c r="G260" s="3"/>
      <c r="H260" s="35"/>
      <c r="I260" s="3"/>
      <c r="J260" s="35"/>
    </row>
    <row r="261" spans="1:14" x14ac:dyDescent="0.3">
      <c r="A261" s="24">
        <v>1</v>
      </c>
      <c r="B261" s="24">
        <v>2</v>
      </c>
      <c r="C261" s="24">
        <v>3</v>
      </c>
      <c r="D261" s="24">
        <v>4</v>
      </c>
      <c r="E261" s="3"/>
      <c r="F261" s="177"/>
      <c r="G261" s="3"/>
      <c r="H261" s="35"/>
      <c r="I261" s="3"/>
      <c r="J261" s="35"/>
    </row>
    <row r="262" spans="1:14" ht="42.75" customHeight="1" x14ac:dyDescent="0.3">
      <c r="A262" s="22" t="s">
        <v>48</v>
      </c>
      <c r="B262" s="84" t="s">
        <v>573</v>
      </c>
      <c r="C262" s="66" t="s">
        <v>338</v>
      </c>
      <c r="D262" s="66" t="s">
        <v>338</v>
      </c>
      <c r="E262" s="39"/>
      <c r="F262" s="189"/>
      <c r="G262" s="39"/>
      <c r="H262" s="32"/>
      <c r="I262" s="39"/>
      <c r="J262" s="32"/>
      <c r="K262" s="39"/>
      <c r="L262" s="39"/>
      <c r="M262" s="39"/>
      <c r="N262" s="39"/>
    </row>
    <row r="263" spans="1:14" ht="35.25" customHeight="1" x14ac:dyDescent="0.3">
      <c r="A263" s="24">
        <v>1</v>
      </c>
      <c r="B263" s="40" t="s">
        <v>65</v>
      </c>
      <c r="C263" s="53" t="s">
        <v>528</v>
      </c>
      <c r="D263" s="53" t="s">
        <v>605</v>
      </c>
      <c r="E263" s="3"/>
      <c r="F263" s="177"/>
      <c r="G263" s="3"/>
      <c r="H263" s="35"/>
      <c r="I263" s="3"/>
      <c r="J263" s="35"/>
    </row>
    <row r="264" spans="1:14" ht="58.5" customHeight="1" x14ac:dyDescent="0.3">
      <c r="A264" s="24">
        <v>2</v>
      </c>
      <c r="B264" s="40" t="s">
        <v>529</v>
      </c>
      <c r="C264" s="53" t="s">
        <v>574</v>
      </c>
      <c r="D264" s="53" t="s">
        <v>575</v>
      </c>
      <c r="E264" s="3"/>
      <c r="F264" s="177"/>
      <c r="G264" s="3"/>
      <c r="H264" s="35"/>
      <c r="I264" s="3"/>
      <c r="J264" s="35"/>
    </row>
    <row r="265" spans="1:14" ht="33.75" customHeight="1" x14ac:dyDescent="0.3">
      <c r="A265" s="24">
        <v>3</v>
      </c>
      <c r="B265" s="40" t="s">
        <v>66</v>
      </c>
      <c r="C265" s="53" t="s">
        <v>177</v>
      </c>
      <c r="D265" s="53" t="s">
        <v>606</v>
      </c>
      <c r="E265" s="3"/>
      <c r="F265" s="177"/>
      <c r="G265" s="3"/>
      <c r="H265" s="35"/>
      <c r="I265" s="3"/>
      <c r="J265" s="35"/>
    </row>
    <row r="266" spans="1:14" ht="18.75" customHeight="1" x14ac:dyDescent="0.3">
      <c r="A266" s="142" t="s">
        <v>163</v>
      </c>
      <c r="B266" s="142"/>
      <c r="C266" s="142"/>
      <c r="D266" s="142"/>
      <c r="E266" s="142"/>
      <c r="F266" s="34"/>
      <c r="G266" s="142"/>
      <c r="H266" s="142"/>
      <c r="I266" s="142"/>
      <c r="J266" s="142"/>
      <c r="K266" s="142"/>
      <c r="L266" s="142"/>
      <c r="M266" s="142"/>
      <c r="N266" s="142"/>
    </row>
    <row r="267" spans="1:14" x14ac:dyDescent="0.3">
      <c r="A267" s="37"/>
      <c r="B267" s="3"/>
      <c r="C267" s="3"/>
      <c r="D267" s="3"/>
      <c r="E267" s="3"/>
      <c r="F267" s="177"/>
      <c r="G267" s="3"/>
      <c r="H267" s="35"/>
      <c r="I267" s="3"/>
      <c r="J267" s="35"/>
    </row>
    <row r="268" spans="1:14" x14ac:dyDescent="0.3">
      <c r="A268" s="37"/>
      <c r="B268" s="3"/>
      <c r="C268" s="3"/>
      <c r="D268" s="3"/>
      <c r="E268" s="3"/>
      <c r="F268" s="177"/>
      <c r="G268" s="3"/>
      <c r="H268" s="35"/>
      <c r="I268" s="3"/>
      <c r="J268" s="35"/>
    </row>
    <row r="269" spans="1:14" x14ac:dyDescent="0.3">
      <c r="A269" s="34"/>
      <c r="B269" s="3"/>
      <c r="C269" s="3"/>
      <c r="D269" s="3"/>
      <c r="E269" s="3"/>
      <c r="F269" s="177"/>
      <c r="G269" s="3"/>
      <c r="H269" s="35"/>
      <c r="I269" s="3"/>
      <c r="J269" s="35"/>
    </row>
    <row r="270" spans="1:14" x14ac:dyDescent="0.3">
      <c r="A270" s="142" t="s">
        <v>164</v>
      </c>
      <c r="B270" s="142"/>
      <c r="C270" s="142"/>
      <c r="D270" s="142"/>
      <c r="E270" s="142"/>
      <c r="F270" s="34"/>
      <c r="G270" s="142"/>
      <c r="H270" s="142"/>
      <c r="I270" s="142"/>
      <c r="J270" s="142"/>
      <c r="K270" s="142"/>
      <c r="L270" s="142"/>
      <c r="M270" s="142"/>
      <c r="N270" s="142"/>
    </row>
    <row r="271" spans="1:14" x14ac:dyDescent="0.3">
      <c r="A271" s="70"/>
      <c r="B271" s="70"/>
      <c r="C271" s="70"/>
      <c r="D271" s="70"/>
      <c r="E271" s="70"/>
      <c r="F271" s="34"/>
      <c r="G271" s="70"/>
      <c r="H271" s="142"/>
      <c r="I271" s="70"/>
      <c r="J271" s="142"/>
      <c r="K271" s="70"/>
      <c r="L271" s="70"/>
      <c r="M271" s="70"/>
      <c r="N271" s="70"/>
    </row>
    <row r="272" spans="1:14" ht="95.25" customHeight="1" x14ac:dyDescent="0.3">
      <c r="A272" s="84" t="s">
        <v>154</v>
      </c>
      <c r="B272" s="84" t="s">
        <v>58</v>
      </c>
      <c r="C272" s="84" t="s">
        <v>367</v>
      </c>
      <c r="D272" s="84" t="s">
        <v>377</v>
      </c>
      <c r="E272" s="84" t="s">
        <v>376</v>
      </c>
      <c r="F272" s="81" t="s">
        <v>375</v>
      </c>
      <c r="G272" s="84" t="s">
        <v>374</v>
      </c>
      <c r="H272" s="84" t="s">
        <v>373</v>
      </c>
      <c r="I272" s="84" t="s">
        <v>372</v>
      </c>
      <c r="J272" s="84" t="s">
        <v>371</v>
      </c>
      <c r="K272" s="84" t="s">
        <v>370</v>
      </c>
      <c r="L272" s="84" t="s">
        <v>369</v>
      </c>
      <c r="M272" s="84" t="s">
        <v>368</v>
      </c>
      <c r="N272" s="84" t="s">
        <v>165</v>
      </c>
    </row>
    <row r="273" spans="1:14" x14ac:dyDescent="0.3">
      <c r="A273" s="8">
        <v>1</v>
      </c>
      <c r="B273" s="8">
        <v>2</v>
      </c>
      <c r="C273" s="8">
        <v>3</v>
      </c>
      <c r="D273" s="8">
        <v>4</v>
      </c>
      <c r="E273" s="8">
        <v>5</v>
      </c>
      <c r="F273" s="8">
        <v>6</v>
      </c>
      <c r="G273" s="8">
        <v>7</v>
      </c>
      <c r="H273" s="194">
        <v>8</v>
      </c>
      <c r="I273" s="8">
        <v>9</v>
      </c>
      <c r="J273" s="194">
        <v>10</v>
      </c>
      <c r="K273" s="8">
        <v>11</v>
      </c>
      <c r="L273" s="8">
        <v>12</v>
      </c>
      <c r="M273" s="8">
        <v>13</v>
      </c>
      <c r="N273" s="8">
        <v>14</v>
      </c>
    </row>
    <row r="274" spans="1:14" x14ac:dyDescent="0.3">
      <c r="A274" s="43" t="s">
        <v>48</v>
      </c>
      <c r="B274" s="84" t="s">
        <v>166</v>
      </c>
      <c r="C274" s="66" t="s">
        <v>338</v>
      </c>
      <c r="D274" s="66" t="s">
        <v>338</v>
      </c>
      <c r="E274" s="66" t="s">
        <v>338</v>
      </c>
      <c r="F274" s="81" t="s">
        <v>338</v>
      </c>
      <c r="G274" s="66" t="s">
        <v>338</v>
      </c>
      <c r="H274" s="84" t="s">
        <v>338</v>
      </c>
      <c r="I274" s="66" t="s">
        <v>338</v>
      </c>
      <c r="J274" s="84" t="s">
        <v>338</v>
      </c>
      <c r="K274" s="66" t="s">
        <v>338</v>
      </c>
      <c r="L274" s="66" t="s">
        <v>338</v>
      </c>
      <c r="M274" s="66" t="s">
        <v>338</v>
      </c>
      <c r="N274" s="66" t="s">
        <v>338</v>
      </c>
    </row>
    <row r="275" spans="1:14" x14ac:dyDescent="0.3">
      <c r="A275" s="43" t="s">
        <v>187</v>
      </c>
      <c r="B275" s="40" t="s">
        <v>59</v>
      </c>
      <c r="C275" s="65">
        <f>C277+C278+C279+C283+C284+C285</f>
        <v>1527</v>
      </c>
      <c r="D275" s="65">
        <f t="shared" ref="D275:M275" si="13">D277+D278+D279+D283+D284+D285</f>
        <v>1447</v>
      </c>
      <c r="E275" s="65">
        <f t="shared" si="13"/>
        <v>1527</v>
      </c>
      <c r="F275" s="65">
        <f t="shared" si="13"/>
        <v>1539</v>
      </c>
      <c r="G275" s="65">
        <f t="shared" si="13"/>
        <v>1551</v>
      </c>
      <c r="H275" s="198">
        <f t="shared" si="13"/>
        <v>1563</v>
      </c>
      <c r="I275" s="65">
        <f t="shared" si="13"/>
        <v>1575</v>
      </c>
      <c r="J275" s="198">
        <f t="shared" si="13"/>
        <v>1587</v>
      </c>
      <c r="K275" s="65">
        <f t="shared" si="13"/>
        <v>1599</v>
      </c>
      <c r="L275" s="65">
        <f t="shared" si="13"/>
        <v>1611</v>
      </c>
      <c r="M275" s="65">
        <f t="shared" si="13"/>
        <v>1623</v>
      </c>
      <c r="N275" s="65">
        <f t="shared" ref="N275" si="14">SUM(N290,N305,N320)</f>
        <v>0</v>
      </c>
    </row>
    <row r="276" spans="1:14" x14ac:dyDescent="0.3">
      <c r="A276" s="45"/>
      <c r="B276" s="40" t="s">
        <v>167</v>
      </c>
      <c r="C276" s="53"/>
      <c r="D276" s="53"/>
      <c r="E276" s="53"/>
      <c r="F276" s="76"/>
      <c r="G276" s="53"/>
      <c r="H276" s="87"/>
      <c r="I276" s="53"/>
      <c r="J276" s="87"/>
      <c r="K276" s="53"/>
      <c r="L276" s="53"/>
      <c r="M276" s="53"/>
      <c r="N276" s="65"/>
    </row>
    <row r="277" spans="1:14" x14ac:dyDescent="0.3">
      <c r="A277" s="43" t="s">
        <v>186</v>
      </c>
      <c r="B277" s="40" t="s">
        <v>168</v>
      </c>
      <c r="C277" s="65">
        <v>11</v>
      </c>
      <c r="D277" s="65">
        <v>5</v>
      </c>
      <c r="E277" s="65">
        <v>11</v>
      </c>
      <c r="F277" s="65">
        <v>13</v>
      </c>
      <c r="G277" s="65">
        <v>15</v>
      </c>
      <c r="H277" s="65">
        <v>17</v>
      </c>
      <c r="I277" s="65">
        <v>19</v>
      </c>
      <c r="J277" s="65">
        <v>21</v>
      </c>
      <c r="K277" s="65">
        <v>23</v>
      </c>
      <c r="L277" s="65">
        <v>25</v>
      </c>
      <c r="M277" s="65">
        <v>27</v>
      </c>
      <c r="N277" s="65">
        <f t="shared" ref="N277" si="15">SUM(N292,N307,N322)</f>
        <v>0</v>
      </c>
    </row>
    <row r="278" spans="1:14" x14ac:dyDescent="0.3">
      <c r="A278" s="43" t="s">
        <v>185</v>
      </c>
      <c r="B278" s="40" t="s">
        <v>169</v>
      </c>
      <c r="C278" s="65">
        <v>89</v>
      </c>
      <c r="D278" s="65">
        <v>80</v>
      </c>
      <c r="E278" s="65">
        <v>89</v>
      </c>
      <c r="F278" s="65">
        <v>91</v>
      </c>
      <c r="G278" s="65">
        <v>93</v>
      </c>
      <c r="H278" s="65">
        <v>95</v>
      </c>
      <c r="I278" s="65">
        <v>97</v>
      </c>
      <c r="J278" s="65">
        <v>99</v>
      </c>
      <c r="K278" s="65">
        <v>101</v>
      </c>
      <c r="L278" s="65">
        <v>103</v>
      </c>
      <c r="M278" s="65">
        <v>105</v>
      </c>
      <c r="N278" s="65"/>
    </row>
    <row r="279" spans="1:14" x14ac:dyDescent="0.3">
      <c r="A279" s="43" t="s">
        <v>184</v>
      </c>
      <c r="B279" s="40" t="s">
        <v>170</v>
      </c>
      <c r="C279" s="65">
        <v>314</v>
      </c>
      <c r="D279" s="65">
        <v>289</v>
      </c>
      <c r="E279" s="65">
        <v>314</v>
      </c>
      <c r="F279" s="65">
        <v>316</v>
      </c>
      <c r="G279" s="65">
        <v>318</v>
      </c>
      <c r="H279" s="65">
        <v>320</v>
      </c>
      <c r="I279" s="65">
        <v>322</v>
      </c>
      <c r="J279" s="65">
        <v>324</v>
      </c>
      <c r="K279" s="65">
        <v>326</v>
      </c>
      <c r="L279" s="65">
        <v>328</v>
      </c>
      <c r="M279" s="65">
        <v>330</v>
      </c>
      <c r="N279" s="65"/>
    </row>
    <row r="280" spans="1:14" x14ac:dyDescent="0.3">
      <c r="A280" s="43" t="s">
        <v>183</v>
      </c>
      <c r="B280" s="40" t="s">
        <v>171</v>
      </c>
      <c r="C280" s="65">
        <v>239</v>
      </c>
      <c r="D280" s="65">
        <v>247</v>
      </c>
      <c r="E280" s="65">
        <v>239</v>
      </c>
      <c r="F280" s="65">
        <v>241</v>
      </c>
      <c r="G280" s="65">
        <v>243</v>
      </c>
      <c r="H280" s="65">
        <v>245</v>
      </c>
      <c r="I280" s="65">
        <v>247</v>
      </c>
      <c r="J280" s="65">
        <v>249</v>
      </c>
      <c r="K280" s="65">
        <v>251</v>
      </c>
      <c r="L280" s="65">
        <v>253</v>
      </c>
      <c r="M280" s="65">
        <v>255</v>
      </c>
      <c r="N280" s="65"/>
    </row>
    <row r="281" spans="1:14" x14ac:dyDescent="0.3">
      <c r="A281" s="52" t="s">
        <v>182</v>
      </c>
      <c r="B281" s="51" t="s">
        <v>172</v>
      </c>
      <c r="C281" s="65">
        <v>19</v>
      </c>
      <c r="D281" s="65">
        <v>13</v>
      </c>
      <c r="E281" s="65">
        <v>19</v>
      </c>
      <c r="F281" s="65">
        <v>21</v>
      </c>
      <c r="G281" s="65">
        <v>23</v>
      </c>
      <c r="H281" s="65">
        <v>25</v>
      </c>
      <c r="I281" s="65">
        <v>27</v>
      </c>
      <c r="J281" s="65">
        <v>29</v>
      </c>
      <c r="K281" s="65">
        <v>31</v>
      </c>
      <c r="L281" s="65">
        <v>33</v>
      </c>
      <c r="M281" s="65">
        <v>35</v>
      </c>
      <c r="N281" s="65"/>
    </row>
    <row r="282" spans="1:14" x14ac:dyDescent="0.3">
      <c r="A282" s="43" t="s">
        <v>181</v>
      </c>
      <c r="B282" s="40" t="s">
        <v>173</v>
      </c>
      <c r="C282" s="65">
        <v>56</v>
      </c>
      <c r="D282" s="65">
        <v>29</v>
      </c>
      <c r="E282" s="65">
        <v>56</v>
      </c>
      <c r="F282" s="65">
        <v>58</v>
      </c>
      <c r="G282" s="65">
        <v>60</v>
      </c>
      <c r="H282" s="65">
        <v>62</v>
      </c>
      <c r="I282" s="65">
        <v>64</v>
      </c>
      <c r="J282" s="65">
        <v>66</v>
      </c>
      <c r="K282" s="65">
        <v>68</v>
      </c>
      <c r="L282" s="65">
        <v>70</v>
      </c>
      <c r="M282" s="65">
        <v>72</v>
      </c>
      <c r="N282" s="65"/>
    </row>
    <row r="283" spans="1:14" x14ac:dyDescent="0.3">
      <c r="A283" s="45" t="s">
        <v>180</v>
      </c>
      <c r="B283" s="40" t="s">
        <v>60</v>
      </c>
      <c r="C283" s="65">
        <v>837</v>
      </c>
      <c r="D283" s="65">
        <v>822</v>
      </c>
      <c r="E283" s="65">
        <v>837</v>
      </c>
      <c r="F283" s="65">
        <v>839</v>
      </c>
      <c r="G283" s="65">
        <v>841</v>
      </c>
      <c r="H283" s="65">
        <v>843</v>
      </c>
      <c r="I283" s="65">
        <v>845</v>
      </c>
      <c r="J283" s="65">
        <v>847</v>
      </c>
      <c r="K283" s="65">
        <v>849</v>
      </c>
      <c r="L283" s="65">
        <v>851</v>
      </c>
      <c r="M283" s="65">
        <v>853</v>
      </c>
      <c r="N283" s="65"/>
    </row>
    <row r="284" spans="1:14" x14ac:dyDescent="0.3">
      <c r="A284" s="43" t="s">
        <v>179</v>
      </c>
      <c r="B284" s="40" t="s">
        <v>61</v>
      </c>
      <c r="C284" s="65">
        <v>150</v>
      </c>
      <c r="D284" s="65">
        <v>133</v>
      </c>
      <c r="E284" s="65">
        <v>150</v>
      </c>
      <c r="F284" s="65">
        <v>152</v>
      </c>
      <c r="G284" s="65">
        <v>154</v>
      </c>
      <c r="H284" s="65">
        <v>156</v>
      </c>
      <c r="I284" s="65">
        <v>158</v>
      </c>
      <c r="J284" s="65">
        <v>160</v>
      </c>
      <c r="K284" s="65">
        <v>162</v>
      </c>
      <c r="L284" s="65">
        <v>164</v>
      </c>
      <c r="M284" s="65">
        <v>166</v>
      </c>
      <c r="N284" s="65"/>
    </row>
    <row r="285" spans="1:14" x14ac:dyDescent="0.3">
      <c r="A285" s="43" t="s">
        <v>178</v>
      </c>
      <c r="B285" s="72" t="s">
        <v>174</v>
      </c>
      <c r="C285" s="65">
        <v>126</v>
      </c>
      <c r="D285" s="65">
        <v>118</v>
      </c>
      <c r="E285" s="65">
        <v>126</v>
      </c>
      <c r="F285" s="65">
        <v>128</v>
      </c>
      <c r="G285" s="65">
        <v>130</v>
      </c>
      <c r="H285" s="65">
        <v>132</v>
      </c>
      <c r="I285" s="65">
        <v>134</v>
      </c>
      <c r="J285" s="65">
        <v>136</v>
      </c>
      <c r="K285" s="65">
        <v>138</v>
      </c>
      <c r="L285" s="65">
        <v>140</v>
      </c>
      <c r="M285" s="65">
        <v>142</v>
      </c>
      <c r="N285" s="65"/>
    </row>
    <row r="286" spans="1:14" ht="22.5" x14ac:dyDescent="0.3">
      <c r="A286" s="43" t="s">
        <v>190</v>
      </c>
      <c r="B286" s="40" t="s">
        <v>191</v>
      </c>
      <c r="C286" s="65">
        <v>1188</v>
      </c>
      <c r="D286" s="65">
        <v>1189</v>
      </c>
      <c r="E286" s="65">
        <v>1190</v>
      </c>
      <c r="F286" s="65">
        <v>1191</v>
      </c>
      <c r="G286" s="65">
        <v>1192</v>
      </c>
      <c r="H286" s="65">
        <v>1194</v>
      </c>
      <c r="I286" s="65">
        <v>1195</v>
      </c>
      <c r="J286" s="65">
        <v>1196</v>
      </c>
      <c r="K286" s="65">
        <v>1197</v>
      </c>
      <c r="L286" s="65">
        <v>1198</v>
      </c>
      <c r="M286" s="65">
        <v>1199</v>
      </c>
      <c r="N286" s="65"/>
    </row>
    <row r="287" spans="1:14" ht="22.5" x14ac:dyDescent="0.3">
      <c r="A287" s="43" t="s">
        <v>189</v>
      </c>
      <c r="B287" s="40" t="s">
        <v>192</v>
      </c>
      <c r="C287" s="65">
        <v>751</v>
      </c>
      <c r="D287" s="65">
        <v>752</v>
      </c>
      <c r="E287" s="65">
        <v>753</v>
      </c>
      <c r="F287" s="65">
        <v>754</v>
      </c>
      <c r="G287" s="65">
        <v>755</v>
      </c>
      <c r="H287" s="65">
        <v>756</v>
      </c>
      <c r="I287" s="65">
        <v>757</v>
      </c>
      <c r="J287" s="65">
        <v>758</v>
      </c>
      <c r="K287" s="65">
        <v>759</v>
      </c>
      <c r="L287" s="65">
        <v>760</v>
      </c>
      <c r="M287" s="65">
        <v>761</v>
      </c>
      <c r="N287" s="65"/>
    </row>
    <row r="288" spans="1:14" ht="22.5" x14ac:dyDescent="0.3">
      <c r="A288" s="43" t="s">
        <v>188</v>
      </c>
      <c r="B288" s="40" t="s">
        <v>175</v>
      </c>
      <c r="C288" s="65">
        <v>136</v>
      </c>
      <c r="D288" s="65">
        <v>137</v>
      </c>
      <c r="E288" s="65">
        <v>138</v>
      </c>
      <c r="F288" s="65">
        <v>139</v>
      </c>
      <c r="G288" s="65">
        <v>140</v>
      </c>
      <c r="H288" s="65">
        <v>141</v>
      </c>
      <c r="I288" s="65">
        <v>142</v>
      </c>
      <c r="J288" s="65">
        <v>143</v>
      </c>
      <c r="K288" s="65">
        <v>144</v>
      </c>
      <c r="L288" s="65">
        <v>145</v>
      </c>
      <c r="M288" s="65">
        <v>146</v>
      </c>
      <c r="N288" s="65"/>
    </row>
    <row r="289" spans="1:14" ht="22.5" x14ac:dyDescent="0.3">
      <c r="A289" s="231" t="s">
        <v>49</v>
      </c>
      <c r="B289" s="232" t="s">
        <v>193</v>
      </c>
      <c r="C289" s="220" t="s">
        <v>338</v>
      </c>
      <c r="D289" s="220" t="s">
        <v>338</v>
      </c>
      <c r="E289" s="220" t="s">
        <v>338</v>
      </c>
      <c r="F289" s="220" t="s">
        <v>338</v>
      </c>
      <c r="G289" s="220" t="s">
        <v>338</v>
      </c>
      <c r="H289" s="232" t="s">
        <v>338</v>
      </c>
      <c r="I289" s="220" t="s">
        <v>338</v>
      </c>
      <c r="J289" s="232" t="s">
        <v>338</v>
      </c>
      <c r="K289" s="220" t="s">
        <v>338</v>
      </c>
      <c r="L289" s="220" t="s">
        <v>338</v>
      </c>
      <c r="M289" s="220" t="s">
        <v>338</v>
      </c>
      <c r="N289" s="220" t="s">
        <v>338</v>
      </c>
    </row>
    <row r="290" spans="1:14" x14ac:dyDescent="0.3">
      <c r="A290" s="233" t="s">
        <v>187</v>
      </c>
      <c r="B290" s="234" t="s">
        <v>59</v>
      </c>
      <c r="C290" s="220"/>
      <c r="D290" s="220"/>
      <c r="E290" s="220">
        <f t="shared" ref="E290:N290" si="16">E292+E293+E294+E298+E299+E300</f>
        <v>0</v>
      </c>
      <c r="F290" s="220">
        <f t="shared" si="16"/>
        <v>0</v>
      </c>
      <c r="G290" s="220">
        <f t="shared" si="16"/>
        <v>0</v>
      </c>
      <c r="H290" s="232">
        <f t="shared" si="16"/>
        <v>0</v>
      </c>
      <c r="I290" s="220">
        <f t="shared" si="16"/>
        <v>0</v>
      </c>
      <c r="J290" s="232">
        <f t="shared" si="16"/>
        <v>0</v>
      </c>
      <c r="K290" s="220">
        <f t="shared" si="16"/>
        <v>0</v>
      </c>
      <c r="L290" s="220">
        <f t="shared" si="16"/>
        <v>0</v>
      </c>
      <c r="M290" s="220">
        <f t="shared" si="16"/>
        <v>0</v>
      </c>
      <c r="N290" s="220">
        <f t="shared" si="16"/>
        <v>0</v>
      </c>
    </row>
    <row r="291" spans="1:14" x14ac:dyDescent="0.3">
      <c r="A291" s="231"/>
      <c r="B291" s="234" t="s">
        <v>167</v>
      </c>
      <c r="C291" s="234"/>
      <c r="D291" s="234"/>
      <c r="E291" s="234"/>
      <c r="F291" s="220"/>
      <c r="G291" s="234"/>
      <c r="H291" s="232"/>
      <c r="I291" s="234"/>
      <c r="J291" s="232"/>
      <c r="K291" s="234"/>
      <c r="L291" s="234"/>
      <c r="M291" s="234"/>
      <c r="N291" s="234"/>
    </row>
    <row r="292" spans="1:14" x14ac:dyDescent="0.3">
      <c r="A292" s="231" t="s">
        <v>186</v>
      </c>
      <c r="B292" s="234" t="s">
        <v>168</v>
      </c>
      <c r="C292" s="220"/>
      <c r="D292" s="234"/>
      <c r="E292" s="234"/>
      <c r="F292" s="220"/>
      <c r="G292" s="234"/>
      <c r="H292" s="232"/>
      <c r="I292" s="234"/>
      <c r="J292" s="232"/>
      <c r="K292" s="234"/>
      <c r="L292" s="234"/>
      <c r="M292" s="234"/>
      <c r="N292" s="234"/>
    </row>
    <row r="293" spans="1:14" x14ac:dyDescent="0.3">
      <c r="A293" s="231" t="s">
        <v>185</v>
      </c>
      <c r="B293" s="234" t="s">
        <v>169</v>
      </c>
      <c r="C293" s="220"/>
      <c r="D293" s="234"/>
      <c r="E293" s="234"/>
      <c r="F293" s="220"/>
      <c r="G293" s="234"/>
      <c r="H293" s="232"/>
      <c r="I293" s="234"/>
      <c r="J293" s="232"/>
      <c r="K293" s="234"/>
      <c r="L293" s="234"/>
      <c r="M293" s="234"/>
      <c r="N293" s="234"/>
    </row>
    <row r="294" spans="1:14" x14ac:dyDescent="0.3">
      <c r="A294" s="231" t="s">
        <v>184</v>
      </c>
      <c r="B294" s="234" t="s">
        <v>176</v>
      </c>
      <c r="C294" s="220"/>
      <c r="D294" s="220"/>
      <c r="E294" s="220">
        <f t="shared" ref="E294:N294" si="17">E295+E296+E297</f>
        <v>0</v>
      </c>
      <c r="F294" s="220">
        <f t="shared" si="17"/>
        <v>0</v>
      </c>
      <c r="G294" s="220">
        <f t="shared" si="17"/>
        <v>0</v>
      </c>
      <c r="H294" s="232">
        <f t="shared" si="17"/>
        <v>0</v>
      </c>
      <c r="I294" s="220">
        <f t="shared" si="17"/>
        <v>0</v>
      </c>
      <c r="J294" s="232">
        <f t="shared" si="17"/>
        <v>0</v>
      </c>
      <c r="K294" s="220">
        <f t="shared" si="17"/>
        <v>0</v>
      </c>
      <c r="L294" s="220">
        <f t="shared" si="17"/>
        <v>0</v>
      </c>
      <c r="M294" s="220">
        <f t="shared" si="17"/>
        <v>0</v>
      </c>
      <c r="N294" s="220">
        <f t="shared" si="17"/>
        <v>0</v>
      </c>
    </row>
    <row r="295" spans="1:14" x14ac:dyDescent="0.3">
      <c r="A295" s="231" t="s">
        <v>183</v>
      </c>
      <c r="B295" s="234" t="s">
        <v>171</v>
      </c>
      <c r="C295" s="220"/>
      <c r="D295" s="234"/>
      <c r="E295" s="234"/>
      <c r="F295" s="220"/>
      <c r="G295" s="234"/>
      <c r="H295" s="232"/>
      <c r="I295" s="234"/>
      <c r="J295" s="232"/>
      <c r="K295" s="234"/>
      <c r="L295" s="234"/>
      <c r="M295" s="234"/>
      <c r="N295" s="234"/>
    </row>
    <row r="296" spans="1:14" x14ac:dyDescent="0.3">
      <c r="A296" s="233" t="s">
        <v>182</v>
      </c>
      <c r="B296" s="234" t="s">
        <v>172</v>
      </c>
      <c r="C296" s="220"/>
      <c r="D296" s="234"/>
      <c r="E296" s="234"/>
      <c r="F296" s="220"/>
      <c r="G296" s="234"/>
      <c r="H296" s="232"/>
      <c r="I296" s="234"/>
      <c r="J296" s="232"/>
      <c r="K296" s="234"/>
      <c r="L296" s="234"/>
      <c r="M296" s="234"/>
      <c r="N296" s="234"/>
    </row>
    <row r="297" spans="1:14" x14ac:dyDescent="0.3">
      <c r="A297" s="231" t="s">
        <v>181</v>
      </c>
      <c r="B297" s="234" t="s">
        <v>173</v>
      </c>
      <c r="C297" s="220"/>
      <c r="D297" s="234"/>
      <c r="E297" s="234"/>
      <c r="F297" s="220"/>
      <c r="G297" s="234"/>
      <c r="H297" s="232"/>
      <c r="I297" s="234"/>
      <c r="J297" s="232"/>
      <c r="K297" s="234"/>
      <c r="L297" s="234"/>
      <c r="M297" s="234"/>
      <c r="N297" s="234"/>
    </row>
    <row r="298" spans="1:14" x14ac:dyDescent="0.3">
      <c r="A298" s="231" t="s">
        <v>180</v>
      </c>
      <c r="B298" s="234" t="s">
        <v>60</v>
      </c>
      <c r="C298" s="220"/>
      <c r="D298" s="234"/>
      <c r="E298" s="234"/>
      <c r="F298" s="220"/>
      <c r="G298" s="234"/>
      <c r="H298" s="232"/>
      <c r="I298" s="234"/>
      <c r="J298" s="232"/>
      <c r="K298" s="234"/>
      <c r="L298" s="234"/>
      <c r="M298" s="234"/>
      <c r="N298" s="234"/>
    </row>
    <row r="299" spans="1:14" x14ac:dyDescent="0.3">
      <c r="A299" s="231" t="s">
        <v>179</v>
      </c>
      <c r="B299" s="234" t="s">
        <v>61</v>
      </c>
      <c r="C299" s="220"/>
      <c r="D299" s="234"/>
      <c r="E299" s="234"/>
      <c r="F299" s="220"/>
      <c r="G299" s="234"/>
      <c r="H299" s="232"/>
      <c r="I299" s="234"/>
      <c r="J299" s="232"/>
      <c r="K299" s="234"/>
      <c r="L299" s="234"/>
      <c r="M299" s="234"/>
      <c r="N299" s="234"/>
    </row>
    <row r="300" spans="1:14" x14ac:dyDescent="0.3">
      <c r="A300" s="231" t="s">
        <v>178</v>
      </c>
      <c r="B300" s="234" t="s">
        <v>174</v>
      </c>
      <c r="C300" s="220"/>
      <c r="D300" s="234"/>
      <c r="E300" s="234"/>
      <c r="F300" s="220"/>
      <c r="G300" s="234"/>
      <c r="H300" s="232"/>
      <c r="I300" s="234"/>
      <c r="J300" s="232"/>
      <c r="K300" s="234"/>
      <c r="L300" s="234"/>
      <c r="M300" s="234"/>
      <c r="N300" s="234"/>
    </row>
    <row r="301" spans="1:14" x14ac:dyDescent="0.3">
      <c r="A301" s="231">
        <v>2</v>
      </c>
      <c r="B301" s="234" t="s">
        <v>62</v>
      </c>
      <c r="C301" s="220"/>
      <c r="D301" s="234"/>
      <c r="E301" s="234"/>
      <c r="F301" s="220"/>
      <c r="G301" s="234"/>
      <c r="H301" s="232"/>
      <c r="I301" s="234"/>
      <c r="J301" s="232"/>
      <c r="K301" s="234"/>
      <c r="L301" s="234"/>
      <c r="M301" s="234"/>
      <c r="N301" s="234"/>
    </row>
    <row r="302" spans="1:14" x14ac:dyDescent="0.3">
      <c r="A302" s="231">
        <v>3</v>
      </c>
      <c r="B302" s="234" t="s">
        <v>177</v>
      </c>
      <c r="C302" s="220"/>
      <c r="D302" s="234"/>
      <c r="E302" s="234"/>
      <c r="F302" s="220"/>
      <c r="G302" s="234"/>
      <c r="H302" s="232"/>
      <c r="I302" s="234"/>
      <c r="J302" s="232"/>
      <c r="K302" s="234"/>
      <c r="L302" s="234"/>
      <c r="M302" s="234"/>
      <c r="N302" s="234"/>
    </row>
    <row r="303" spans="1:14" x14ac:dyDescent="0.3">
      <c r="A303" s="233">
        <v>4</v>
      </c>
      <c r="B303" s="234" t="s">
        <v>63</v>
      </c>
      <c r="C303" s="220"/>
      <c r="D303" s="234"/>
      <c r="E303" s="234"/>
      <c r="F303" s="220"/>
      <c r="G303" s="234"/>
      <c r="H303" s="232"/>
      <c r="I303" s="234"/>
      <c r="J303" s="232"/>
      <c r="K303" s="234"/>
      <c r="L303" s="234"/>
      <c r="M303" s="234"/>
      <c r="N303" s="234"/>
    </row>
    <row r="304" spans="1:14" ht="22.5" x14ac:dyDescent="0.3">
      <c r="A304" s="231" t="s">
        <v>483</v>
      </c>
      <c r="B304" s="232" t="s">
        <v>193</v>
      </c>
      <c r="C304" s="220"/>
      <c r="D304" s="220"/>
      <c r="E304" s="220" t="s">
        <v>338</v>
      </c>
      <c r="F304" s="220" t="s">
        <v>338</v>
      </c>
      <c r="G304" s="220" t="s">
        <v>338</v>
      </c>
      <c r="H304" s="232" t="s">
        <v>338</v>
      </c>
      <c r="I304" s="220" t="s">
        <v>338</v>
      </c>
      <c r="J304" s="232" t="s">
        <v>338</v>
      </c>
      <c r="K304" s="220" t="s">
        <v>338</v>
      </c>
      <c r="L304" s="220" t="s">
        <v>338</v>
      </c>
      <c r="M304" s="220" t="s">
        <v>338</v>
      </c>
      <c r="N304" s="220" t="s">
        <v>338</v>
      </c>
    </row>
    <row r="305" spans="1:14" x14ac:dyDescent="0.3">
      <c r="A305" s="233" t="s">
        <v>187</v>
      </c>
      <c r="B305" s="234" t="s">
        <v>59</v>
      </c>
      <c r="C305" s="220">
        <f>C307+C308+C309+C313+C314+C315</f>
        <v>0</v>
      </c>
      <c r="D305" s="220">
        <f t="shared" ref="D305:N305" si="18">D307+D308+D309+D313+D314+D315</f>
        <v>0</v>
      </c>
      <c r="E305" s="220">
        <f t="shared" si="18"/>
        <v>0</v>
      </c>
      <c r="F305" s="220">
        <f t="shared" si="18"/>
        <v>0</v>
      </c>
      <c r="G305" s="220">
        <f t="shared" si="18"/>
        <v>0</v>
      </c>
      <c r="H305" s="232">
        <f t="shared" si="18"/>
        <v>0</v>
      </c>
      <c r="I305" s="220">
        <f t="shared" si="18"/>
        <v>0</v>
      </c>
      <c r="J305" s="232">
        <f t="shared" si="18"/>
        <v>0</v>
      </c>
      <c r="K305" s="220">
        <f t="shared" si="18"/>
        <v>0</v>
      </c>
      <c r="L305" s="220">
        <f t="shared" si="18"/>
        <v>0</v>
      </c>
      <c r="M305" s="220">
        <f t="shared" si="18"/>
        <v>0</v>
      </c>
      <c r="N305" s="220">
        <f t="shared" si="18"/>
        <v>0</v>
      </c>
    </row>
    <row r="306" spans="1:14" x14ac:dyDescent="0.3">
      <c r="A306" s="231"/>
      <c r="B306" s="234" t="s">
        <v>167</v>
      </c>
      <c r="C306" s="234"/>
      <c r="D306" s="234"/>
      <c r="E306" s="234"/>
      <c r="F306" s="220"/>
      <c r="G306" s="234"/>
      <c r="H306" s="232"/>
      <c r="I306" s="234"/>
      <c r="J306" s="232"/>
      <c r="K306" s="234"/>
      <c r="L306" s="234"/>
      <c r="M306" s="234"/>
      <c r="N306" s="234"/>
    </row>
    <row r="307" spans="1:14" x14ac:dyDescent="0.3">
      <c r="A307" s="231" t="s">
        <v>186</v>
      </c>
      <c r="B307" s="234" t="s">
        <v>168</v>
      </c>
      <c r="C307" s="234"/>
      <c r="D307" s="234"/>
      <c r="E307" s="234"/>
      <c r="F307" s="220"/>
      <c r="G307" s="234"/>
      <c r="H307" s="232"/>
      <c r="I307" s="234"/>
      <c r="J307" s="232"/>
      <c r="K307" s="234"/>
      <c r="L307" s="234"/>
      <c r="M307" s="234"/>
      <c r="N307" s="234"/>
    </row>
    <row r="308" spans="1:14" x14ac:dyDescent="0.3">
      <c r="A308" s="231" t="s">
        <v>185</v>
      </c>
      <c r="B308" s="234" t="s">
        <v>169</v>
      </c>
      <c r="C308" s="234"/>
      <c r="D308" s="234"/>
      <c r="E308" s="234"/>
      <c r="F308" s="220"/>
      <c r="G308" s="234"/>
      <c r="H308" s="232"/>
      <c r="I308" s="234"/>
      <c r="J308" s="232"/>
      <c r="K308" s="234"/>
      <c r="L308" s="234"/>
      <c r="M308" s="234"/>
      <c r="N308" s="234"/>
    </row>
    <row r="309" spans="1:14" x14ac:dyDescent="0.3">
      <c r="A309" s="231" t="s">
        <v>184</v>
      </c>
      <c r="B309" s="234" t="s">
        <v>176</v>
      </c>
      <c r="C309" s="220">
        <f>C310+C311+C312</f>
        <v>0</v>
      </c>
      <c r="D309" s="220">
        <f t="shared" ref="D309" si="19">D310+D311+D312</f>
        <v>0</v>
      </c>
      <c r="E309" s="220">
        <f t="shared" ref="E309" si="20">E310+E311+E312</f>
        <v>0</v>
      </c>
      <c r="F309" s="220">
        <f t="shared" ref="F309" si="21">F310+F311+F312</f>
        <v>0</v>
      </c>
      <c r="G309" s="220">
        <f t="shared" ref="G309" si="22">G310+G311+G312</f>
        <v>0</v>
      </c>
      <c r="H309" s="232">
        <f t="shared" ref="H309" si="23">H310+H311+H312</f>
        <v>0</v>
      </c>
      <c r="I309" s="220">
        <f t="shared" ref="I309" si="24">I310+I311+I312</f>
        <v>0</v>
      </c>
      <c r="J309" s="232">
        <f t="shared" ref="J309" si="25">J310+J311+J312</f>
        <v>0</v>
      </c>
      <c r="K309" s="220">
        <f t="shared" ref="K309" si="26">K310+K311+K312</f>
        <v>0</v>
      </c>
      <c r="L309" s="220">
        <f t="shared" ref="L309" si="27">L310+L311+L312</f>
        <v>0</v>
      </c>
      <c r="M309" s="220">
        <f t="shared" ref="M309" si="28">M310+M311+M312</f>
        <v>0</v>
      </c>
      <c r="N309" s="220">
        <f t="shared" ref="N309" si="29">N310+N311+N312</f>
        <v>0</v>
      </c>
    </row>
    <row r="310" spans="1:14" x14ac:dyDescent="0.3">
      <c r="A310" s="231" t="s">
        <v>183</v>
      </c>
      <c r="B310" s="234" t="s">
        <v>171</v>
      </c>
      <c r="C310" s="234"/>
      <c r="D310" s="234"/>
      <c r="E310" s="234"/>
      <c r="F310" s="220"/>
      <c r="G310" s="234"/>
      <c r="H310" s="232"/>
      <c r="I310" s="234"/>
      <c r="J310" s="232"/>
      <c r="K310" s="234"/>
      <c r="L310" s="234"/>
      <c r="M310" s="234"/>
      <c r="N310" s="234"/>
    </row>
    <row r="311" spans="1:14" x14ac:dyDescent="0.3">
      <c r="A311" s="233" t="s">
        <v>182</v>
      </c>
      <c r="B311" s="234" t="s">
        <v>172</v>
      </c>
      <c r="C311" s="234"/>
      <c r="D311" s="234"/>
      <c r="E311" s="234"/>
      <c r="F311" s="220"/>
      <c r="G311" s="234"/>
      <c r="H311" s="232"/>
      <c r="I311" s="234"/>
      <c r="J311" s="232"/>
      <c r="K311" s="234"/>
      <c r="L311" s="234"/>
      <c r="M311" s="234"/>
      <c r="N311" s="234"/>
    </row>
    <row r="312" spans="1:14" x14ac:dyDescent="0.3">
      <c r="A312" s="231" t="s">
        <v>181</v>
      </c>
      <c r="B312" s="234" t="s">
        <v>173</v>
      </c>
      <c r="C312" s="234"/>
      <c r="D312" s="234"/>
      <c r="E312" s="234"/>
      <c r="F312" s="220"/>
      <c r="G312" s="234"/>
      <c r="H312" s="232"/>
      <c r="I312" s="234"/>
      <c r="J312" s="232"/>
      <c r="K312" s="234"/>
      <c r="L312" s="234"/>
      <c r="M312" s="234"/>
      <c r="N312" s="234"/>
    </row>
    <row r="313" spans="1:14" x14ac:dyDescent="0.3">
      <c r="A313" s="231" t="s">
        <v>180</v>
      </c>
      <c r="B313" s="234" t="s">
        <v>60</v>
      </c>
      <c r="C313" s="234"/>
      <c r="D313" s="234"/>
      <c r="E313" s="234"/>
      <c r="F313" s="220"/>
      <c r="G313" s="234"/>
      <c r="H313" s="232"/>
      <c r="I313" s="234"/>
      <c r="J313" s="232"/>
      <c r="K313" s="234"/>
      <c r="L313" s="234"/>
      <c r="M313" s="234"/>
      <c r="N313" s="234"/>
    </row>
    <row r="314" spans="1:14" x14ac:dyDescent="0.3">
      <c r="A314" s="231" t="s">
        <v>179</v>
      </c>
      <c r="B314" s="234" t="s">
        <v>61</v>
      </c>
      <c r="C314" s="234"/>
      <c r="D314" s="234"/>
      <c r="E314" s="234"/>
      <c r="F314" s="220"/>
      <c r="G314" s="234"/>
      <c r="H314" s="232"/>
      <c r="I314" s="234"/>
      <c r="J314" s="232"/>
      <c r="K314" s="234"/>
      <c r="L314" s="234"/>
      <c r="M314" s="234"/>
      <c r="N314" s="234"/>
    </row>
    <row r="315" spans="1:14" x14ac:dyDescent="0.3">
      <c r="A315" s="231" t="s">
        <v>178</v>
      </c>
      <c r="B315" s="234" t="s">
        <v>174</v>
      </c>
      <c r="C315" s="234"/>
      <c r="D315" s="234"/>
      <c r="E315" s="234"/>
      <c r="F315" s="220"/>
      <c r="G315" s="234"/>
      <c r="H315" s="232"/>
      <c r="I315" s="234"/>
      <c r="J315" s="232"/>
      <c r="K315" s="234"/>
      <c r="L315" s="234"/>
      <c r="M315" s="234"/>
      <c r="N315" s="234"/>
    </row>
    <row r="316" spans="1:14" x14ac:dyDescent="0.3">
      <c r="A316" s="231">
        <v>2</v>
      </c>
      <c r="B316" s="234" t="s">
        <v>62</v>
      </c>
      <c r="C316" s="234"/>
      <c r="D316" s="234"/>
      <c r="E316" s="234"/>
      <c r="F316" s="220"/>
      <c r="G316" s="234"/>
      <c r="H316" s="232"/>
      <c r="I316" s="234"/>
      <c r="J316" s="232"/>
      <c r="K316" s="234"/>
      <c r="L316" s="234"/>
      <c r="M316" s="234"/>
      <c r="N316" s="234"/>
    </row>
    <row r="317" spans="1:14" x14ac:dyDescent="0.3">
      <c r="A317" s="231">
        <v>3</v>
      </c>
      <c r="B317" s="234" t="s">
        <v>177</v>
      </c>
      <c r="C317" s="234"/>
      <c r="D317" s="234"/>
      <c r="E317" s="234"/>
      <c r="F317" s="220"/>
      <c r="G317" s="234"/>
      <c r="H317" s="232"/>
      <c r="I317" s="234"/>
      <c r="J317" s="232"/>
      <c r="K317" s="234"/>
      <c r="L317" s="234"/>
      <c r="M317" s="234"/>
      <c r="N317" s="234"/>
    </row>
    <row r="318" spans="1:14" x14ac:dyDescent="0.3">
      <c r="A318" s="233">
        <v>4</v>
      </c>
      <c r="B318" s="234" t="s">
        <v>63</v>
      </c>
      <c r="C318" s="234"/>
      <c r="D318" s="234"/>
      <c r="E318" s="234"/>
      <c r="F318" s="220"/>
      <c r="G318" s="234"/>
      <c r="H318" s="232"/>
      <c r="I318" s="234"/>
      <c r="J318" s="232"/>
      <c r="K318" s="234"/>
      <c r="L318" s="234"/>
      <c r="M318" s="234"/>
      <c r="N318" s="234"/>
    </row>
    <row r="319" spans="1:14" ht="22.5" x14ac:dyDescent="0.3">
      <c r="A319" s="43" t="s">
        <v>484</v>
      </c>
      <c r="B319" s="84" t="s">
        <v>193</v>
      </c>
      <c r="C319" s="66" t="s">
        <v>338</v>
      </c>
      <c r="D319" s="66" t="s">
        <v>338</v>
      </c>
      <c r="E319" s="66" t="s">
        <v>338</v>
      </c>
      <c r="F319" s="81" t="s">
        <v>338</v>
      </c>
      <c r="G319" s="66" t="s">
        <v>338</v>
      </c>
      <c r="H319" s="84" t="s">
        <v>338</v>
      </c>
      <c r="I319" s="66" t="s">
        <v>338</v>
      </c>
      <c r="J319" s="84" t="s">
        <v>338</v>
      </c>
      <c r="K319" s="66" t="s">
        <v>338</v>
      </c>
      <c r="L319" s="66" t="s">
        <v>338</v>
      </c>
      <c r="M319" s="66" t="s">
        <v>338</v>
      </c>
      <c r="N319" s="66" t="s">
        <v>338</v>
      </c>
    </row>
    <row r="320" spans="1:14" x14ac:dyDescent="0.3">
      <c r="A320" s="45" t="s">
        <v>187</v>
      </c>
      <c r="B320" s="40" t="s">
        <v>59</v>
      </c>
      <c r="C320" s="65">
        <f>C322+C323+C324+C328+C329+C330</f>
        <v>298</v>
      </c>
      <c r="D320" s="65">
        <f t="shared" ref="D320:N320" si="30">D322+D323+D324+D328+D329+D330</f>
        <v>291</v>
      </c>
      <c r="E320" s="65">
        <f t="shared" si="30"/>
        <v>298</v>
      </c>
      <c r="F320" s="65">
        <f t="shared" si="30"/>
        <v>305</v>
      </c>
      <c r="G320" s="65">
        <f t="shared" si="30"/>
        <v>312</v>
      </c>
      <c r="H320" s="198">
        <f t="shared" si="30"/>
        <v>319</v>
      </c>
      <c r="I320" s="65">
        <f t="shared" si="30"/>
        <v>332</v>
      </c>
      <c r="J320" s="198">
        <f t="shared" si="30"/>
        <v>342</v>
      </c>
      <c r="K320" s="65">
        <f t="shared" si="30"/>
        <v>354</v>
      </c>
      <c r="L320" s="65">
        <f t="shared" si="30"/>
        <v>366</v>
      </c>
      <c r="M320" s="65">
        <f t="shared" si="30"/>
        <v>377</v>
      </c>
      <c r="N320" s="65">
        <f t="shared" si="30"/>
        <v>0</v>
      </c>
    </row>
    <row r="321" spans="1:14" x14ac:dyDescent="0.3">
      <c r="A321" s="43"/>
      <c r="B321" s="40" t="s">
        <v>167</v>
      </c>
      <c r="C321" s="53"/>
      <c r="D321" s="53"/>
      <c r="E321" s="53"/>
      <c r="F321" s="76"/>
      <c r="G321" s="53"/>
      <c r="H321" s="87"/>
      <c r="I321" s="53"/>
      <c r="J321" s="87"/>
      <c r="K321" s="53"/>
      <c r="L321" s="53"/>
      <c r="M321" s="53"/>
      <c r="N321" s="53"/>
    </row>
    <row r="322" spans="1:14" x14ac:dyDescent="0.3">
      <c r="A322" s="43" t="s">
        <v>186</v>
      </c>
      <c r="B322" s="40" t="s">
        <v>168</v>
      </c>
      <c r="C322" s="65">
        <v>3</v>
      </c>
      <c r="D322" s="65">
        <v>4</v>
      </c>
      <c r="E322" s="65">
        <v>3</v>
      </c>
      <c r="F322" s="65">
        <v>2</v>
      </c>
      <c r="G322" s="65">
        <v>1</v>
      </c>
      <c r="H322" s="65">
        <v>0</v>
      </c>
      <c r="I322" s="65">
        <v>1</v>
      </c>
      <c r="J322" s="65">
        <v>1</v>
      </c>
      <c r="K322" s="65">
        <v>2</v>
      </c>
      <c r="L322" s="65">
        <v>2</v>
      </c>
      <c r="M322" s="65">
        <v>2</v>
      </c>
      <c r="N322" s="65">
        <f t="shared" ref="N322:N323" si="31">SUM(N337,N352,N367)</f>
        <v>0</v>
      </c>
    </row>
    <row r="323" spans="1:14" x14ac:dyDescent="0.3">
      <c r="A323" s="43" t="s">
        <v>185</v>
      </c>
      <c r="B323" s="40" t="s">
        <v>169</v>
      </c>
      <c r="C323" s="65">
        <v>27</v>
      </c>
      <c r="D323" s="65">
        <v>25</v>
      </c>
      <c r="E323" s="65">
        <v>27</v>
      </c>
      <c r="F323" s="65">
        <v>29</v>
      </c>
      <c r="G323" s="65">
        <v>31</v>
      </c>
      <c r="H323" s="65">
        <v>33</v>
      </c>
      <c r="I323" s="65">
        <v>35</v>
      </c>
      <c r="J323" s="65">
        <v>37</v>
      </c>
      <c r="K323" s="65">
        <v>39</v>
      </c>
      <c r="L323" s="65">
        <v>41</v>
      </c>
      <c r="M323" s="65">
        <v>43</v>
      </c>
      <c r="N323" s="65">
        <f t="shared" si="31"/>
        <v>0</v>
      </c>
    </row>
    <row r="324" spans="1:14" x14ac:dyDescent="0.3">
      <c r="A324" s="43" t="s">
        <v>184</v>
      </c>
      <c r="B324" s="40" t="s">
        <v>176</v>
      </c>
      <c r="C324" s="65">
        <v>77</v>
      </c>
      <c r="D324" s="65">
        <v>71</v>
      </c>
      <c r="E324" s="65">
        <v>77</v>
      </c>
      <c r="F324" s="65">
        <v>83</v>
      </c>
      <c r="G324" s="65">
        <v>89</v>
      </c>
      <c r="H324" s="65">
        <v>95</v>
      </c>
      <c r="I324" s="65">
        <v>101</v>
      </c>
      <c r="J324" s="65">
        <v>107</v>
      </c>
      <c r="K324" s="65">
        <v>113</v>
      </c>
      <c r="L324" s="65">
        <v>119</v>
      </c>
      <c r="M324" s="65">
        <v>125</v>
      </c>
      <c r="N324" s="65">
        <f t="shared" ref="N324" si="32">N325+N326+N327</f>
        <v>0</v>
      </c>
    </row>
    <row r="325" spans="1:14" x14ac:dyDescent="0.3">
      <c r="A325" s="43" t="s">
        <v>183</v>
      </c>
      <c r="B325" s="40" t="s">
        <v>171</v>
      </c>
      <c r="C325" s="65">
        <v>65</v>
      </c>
      <c r="D325" s="65">
        <v>67</v>
      </c>
      <c r="E325" s="65">
        <v>65</v>
      </c>
      <c r="F325" s="65">
        <v>63</v>
      </c>
      <c r="G325" s="65">
        <v>61</v>
      </c>
      <c r="H325" s="65">
        <v>59</v>
      </c>
      <c r="I325" s="65">
        <v>57</v>
      </c>
      <c r="J325" s="65">
        <v>55</v>
      </c>
      <c r="K325" s="65">
        <v>53</v>
      </c>
      <c r="L325" s="65">
        <v>51</v>
      </c>
      <c r="M325" s="65">
        <v>49</v>
      </c>
      <c r="N325" s="65">
        <f t="shared" ref="N325" si="33">SUM(N340,N355,N370)</f>
        <v>0</v>
      </c>
    </row>
    <row r="326" spans="1:14" x14ac:dyDescent="0.3">
      <c r="A326" s="50" t="s">
        <v>182</v>
      </c>
      <c r="B326" s="51" t="s">
        <v>172</v>
      </c>
      <c r="C326" s="65">
        <v>3</v>
      </c>
      <c r="D326" s="65">
        <v>1</v>
      </c>
      <c r="E326" s="65">
        <v>3</v>
      </c>
      <c r="F326" s="65">
        <v>5</v>
      </c>
      <c r="G326" s="65">
        <v>7</v>
      </c>
      <c r="H326" s="65">
        <v>9</v>
      </c>
      <c r="I326" s="65">
        <v>11</v>
      </c>
      <c r="J326" s="65">
        <v>13</v>
      </c>
      <c r="K326" s="65">
        <v>15</v>
      </c>
      <c r="L326" s="65">
        <v>17</v>
      </c>
      <c r="M326" s="65">
        <v>19</v>
      </c>
      <c r="N326" s="65">
        <f t="shared" ref="N326:N328" si="34">SUM(N341,N356,N371)</f>
        <v>0</v>
      </c>
    </row>
    <row r="327" spans="1:14" x14ac:dyDescent="0.3">
      <c r="A327" s="43" t="s">
        <v>181</v>
      </c>
      <c r="B327" s="40" t="s">
        <v>173</v>
      </c>
      <c r="C327" s="65">
        <v>9</v>
      </c>
      <c r="D327" s="65">
        <v>3</v>
      </c>
      <c r="E327" s="65">
        <v>9</v>
      </c>
      <c r="F327" s="65">
        <v>15</v>
      </c>
      <c r="G327" s="65">
        <v>21</v>
      </c>
      <c r="H327" s="65">
        <v>27</v>
      </c>
      <c r="I327" s="65">
        <v>33</v>
      </c>
      <c r="J327" s="65">
        <v>39</v>
      </c>
      <c r="K327" s="65">
        <v>45</v>
      </c>
      <c r="L327" s="65">
        <v>51</v>
      </c>
      <c r="M327" s="65">
        <v>57</v>
      </c>
      <c r="N327" s="65">
        <f t="shared" si="34"/>
        <v>0</v>
      </c>
    </row>
    <row r="328" spans="1:14" x14ac:dyDescent="0.3">
      <c r="A328" s="43" t="s">
        <v>180</v>
      </c>
      <c r="B328" s="40" t="s">
        <v>60</v>
      </c>
      <c r="C328" s="65">
        <v>153</v>
      </c>
      <c r="D328" s="65">
        <v>148</v>
      </c>
      <c r="E328" s="65">
        <v>153</v>
      </c>
      <c r="F328" s="65">
        <v>158</v>
      </c>
      <c r="G328" s="65">
        <v>163</v>
      </c>
      <c r="H328" s="65">
        <v>168</v>
      </c>
      <c r="I328" s="65">
        <v>173</v>
      </c>
      <c r="J328" s="65">
        <v>178</v>
      </c>
      <c r="K328" s="65">
        <v>183</v>
      </c>
      <c r="L328" s="65">
        <v>188</v>
      </c>
      <c r="M328" s="65">
        <v>193</v>
      </c>
      <c r="N328" s="65">
        <f t="shared" si="34"/>
        <v>0</v>
      </c>
    </row>
    <row r="329" spans="1:14" x14ac:dyDescent="0.3">
      <c r="A329" s="43" t="s">
        <v>179</v>
      </c>
      <c r="B329" s="40" t="s">
        <v>61</v>
      </c>
      <c r="C329" s="65">
        <v>10</v>
      </c>
      <c r="D329" s="65">
        <v>13</v>
      </c>
      <c r="E329" s="65">
        <v>10</v>
      </c>
      <c r="F329" s="65">
        <v>7</v>
      </c>
      <c r="G329" s="65">
        <v>4</v>
      </c>
      <c r="H329" s="65">
        <v>1</v>
      </c>
      <c r="I329" s="65">
        <v>2</v>
      </c>
      <c r="J329" s="65">
        <v>1</v>
      </c>
      <c r="K329" s="65">
        <v>1</v>
      </c>
      <c r="L329" s="65">
        <v>2</v>
      </c>
      <c r="M329" s="65">
        <v>2</v>
      </c>
      <c r="N329" s="65">
        <f t="shared" ref="N329:N333" si="35">SUM(N344,N359,N374)</f>
        <v>0</v>
      </c>
    </row>
    <row r="330" spans="1:14" x14ac:dyDescent="0.3">
      <c r="A330" s="43" t="s">
        <v>178</v>
      </c>
      <c r="B330" s="40" t="s">
        <v>174</v>
      </c>
      <c r="C330" s="65">
        <v>28</v>
      </c>
      <c r="D330" s="65">
        <v>30</v>
      </c>
      <c r="E330" s="65">
        <v>28</v>
      </c>
      <c r="F330" s="65">
        <v>26</v>
      </c>
      <c r="G330" s="65">
        <v>24</v>
      </c>
      <c r="H330" s="65">
        <v>22</v>
      </c>
      <c r="I330" s="65">
        <v>20</v>
      </c>
      <c r="J330" s="65">
        <v>18</v>
      </c>
      <c r="K330" s="65">
        <v>16</v>
      </c>
      <c r="L330" s="65">
        <v>14</v>
      </c>
      <c r="M330" s="65">
        <v>12</v>
      </c>
      <c r="N330" s="65">
        <f t="shared" si="35"/>
        <v>0</v>
      </c>
    </row>
    <row r="331" spans="1:14" ht="21" customHeight="1" x14ac:dyDescent="0.3">
      <c r="A331" s="43">
        <v>2</v>
      </c>
      <c r="B331" s="40" t="s">
        <v>62</v>
      </c>
      <c r="C331" s="65">
        <v>193</v>
      </c>
      <c r="D331" s="65">
        <v>182</v>
      </c>
      <c r="E331" s="65">
        <v>193</v>
      </c>
      <c r="F331" s="65">
        <v>204</v>
      </c>
      <c r="G331" s="65">
        <v>215</v>
      </c>
      <c r="H331" s="65">
        <v>226</v>
      </c>
      <c r="I331" s="65">
        <v>237</v>
      </c>
      <c r="J331" s="65">
        <v>248</v>
      </c>
      <c r="K331" s="65">
        <v>259</v>
      </c>
      <c r="L331" s="65">
        <v>270</v>
      </c>
      <c r="M331" s="65">
        <v>281</v>
      </c>
      <c r="N331" s="65">
        <f t="shared" si="35"/>
        <v>0</v>
      </c>
    </row>
    <row r="332" spans="1:14" x14ac:dyDescent="0.3">
      <c r="A332" s="43">
        <v>3</v>
      </c>
      <c r="B332" s="40" t="s">
        <v>177</v>
      </c>
      <c r="C332" s="65">
        <v>165</v>
      </c>
      <c r="D332" s="65">
        <v>165</v>
      </c>
      <c r="E332" s="65">
        <v>165</v>
      </c>
      <c r="F332" s="65">
        <v>165</v>
      </c>
      <c r="G332" s="65">
        <v>165</v>
      </c>
      <c r="H332" s="65">
        <v>165</v>
      </c>
      <c r="I332" s="65">
        <v>165</v>
      </c>
      <c r="J332" s="65">
        <v>165</v>
      </c>
      <c r="K332" s="65">
        <v>165</v>
      </c>
      <c r="L332" s="65">
        <v>165</v>
      </c>
      <c r="M332" s="65">
        <v>165</v>
      </c>
      <c r="N332" s="65">
        <f t="shared" si="35"/>
        <v>0</v>
      </c>
    </row>
    <row r="333" spans="1:14" x14ac:dyDescent="0.3">
      <c r="A333" s="45">
        <v>4</v>
      </c>
      <c r="B333" s="40" t="s">
        <v>63</v>
      </c>
      <c r="C333" s="65">
        <v>30</v>
      </c>
      <c r="D333" s="65">
        <v>31</v>
      </c>
      <c r="E333" s="65">
        <v>30</v>
      </c>
      <c r="F333" s="65">
        <v>29</v>
      </c>
      <c r="G333" s="65">
        <v>28</v>
      </c>
      <c r="H333" s="65">
        <v>27</v>
      </c>
      <c r="I333" s="65">
        <v>26</v>
      </c>
      <c r="J333" s="65">
        <v>25</v>
      </c>
      <c r="K333" s="65">
        <v>24</v>
      </c>
      <c r="L333" s="65">
        <v>23</v>
      </c>
      <c r="M333" s="65">
        <v>22</v>
      </c>
      <c r="N333" s="65">
        <f t="shared" si="35"/>
        <v>0</v>
      </c>
    </row>
    <row r="334" spans="1:14" s="20" customFormat="1" x14ac:dyDescent="0.3">
      <c r="A334" s="253" t="s">
        <v>194</v>
      </c>
      <c r="B334" s="253"/>
      <c r="C334" s="253"/>
      <c r="D334" s="253"/>
      <c r="E334" s="253"/>
      <c r="F334" s="253"/>
      <c r="G334" s="253"/>
      <c r="H334" s="253"/>
      <c r="I334" s="253"/>
      <c r="J334" s="253"/>
      <c r="K334" s="253"/>
      <c r="L334" s="253"/>
      <c r="M334" s="253"/>
      <c r="N334" s="253"/>
    </row>
    <row r="335" spans="1:14" s="20" customFormat="1" x14ac:dyDescent="0.3">
      <c r="A335" s="251" t="s">
        <v>196</v>
      </c>
      <c r="B335" s="251"/>
      <c r="C335" s="251"/>
      <c r="D335" s="251"/>
      <c r="E335" s="251"/>
      <c r="F335" s="251"/>
      <c r="G335" s="251"/>
      <c r="H335" s="251"/>
      <c r="I335" s="251"/>
      <c r="J335" s="251"/>
      <c r="K335" s="251"/>
      <c r="L335" s="251"/>
      <c r="M335" s="251"/>
      <c r="N335" s="251"/>
    </row>
    <row r="336" spans="1:14" s="20" customFormat="1" x14ac:dyDescent="0.3">
      <c r="A336" s="251" t="s">
        <v>195</v>
      </c>
      <c r="B336" s="251"/>
      <c r="C336" s="251"/>
      <c r="D336" s="251"/>
      <c r="E336" s="251"/>
      <c r="F336" s="251"/>
      <c r="G336" s="251"/>
      <c r="H336" s="251"/>
      <c r="I336" s="251"/>
      <c r="J336" s="251"/>
      <c r="K336" s="251"/>
      <c r="L336" s="251"/>
      <c r="M336" s="251"/>
      <c r="N336" s="251"/>
    </row>
    <row r="337" spans="1:14" s="20" customFormat="1" ht="18.75" customHeight="1" x14ac:dyDescent="0.3">
      <c r="A337" s="251" t="s">
        <v>197</v>
      </c>
      <c r="B337" s="251"/>
      <c r="C337" s="251"/>
      <c r="D337" s="251"/>
      <c r="E337" s="251"/>
      <c r="F337" s="251"/>
      <c r="G337" s="251"/>
      <c r="H337" s="251"/>
      <c r="I337" s="251"/>
      <c r="J337" s="251"/>
      <c r="K337" s="251"/>
      <c r="L337" s="251"/>
      <c r="M337" s="251"/>
      <c r="N337" s="251"/>
    </row>
    <row r="338" spans="1:14" x14ac:dyDescent="0.3">
      <c r="A338" s="37"/>
      <c r="B338" s="3"/>
      <c r="C338" s="3"/>
      <c r="D338" s="3"/>
      <c r="E338" s="3"/>
      <c r="F338" s="177"/>
      <c r="G338" s="3"/>
      <c r="H338" s="35"/>
      <c r="I338" s="3"/>
      <c r="J338" s="35"/>
      <c r="K338" s="3"/>
      <c r="L338" s="3"/>
      <c r="M338" s="3"/>
      <c r="N338" s="3"/>
    </row>
    <row r="339" spans="1:14" x14ac:dyDescent="0.3">
      <c r="A339" s="34"/>
      <c r="B339" s="3"/>
      <c r="C339" s="3"/>
      <c r="D339" s="3"/>
      <c r="E339" s="3"/>
      <c r="F339" s="177"/>
      <c r="G339" s="3"/>
      <c r="H339" s="35"/>
      <c r="I339" s="3"/>
      <c r="J339" s="35"/>
      <c r="K339" s="3"/>
      <c r="L339" s="3"/>
      <c r="M339" s="3"/>
      <c r="N339" s="3"/>
    </row>
    <row r="340" spans="1:14" x14ac:dyDescent="0.3">
      <c r="A340" s="39"/>
      <c r="B340" s="39"/>
      <c r="C340" s="39"/>
      <c r="D340" s="39"/>
      <c r="E340" s="39"/>
      <c r="F340" s="189"/>
      <c r="G340" s="39"/>
      <c r="H340" s="32"/>
      <c r="I340" s="39"/>
      <c r="J340" s="32"/>
      <c r="K340" s="39"/>
      <c r="L340" s="39"/>
      <c r="M340" s="39"/>
      <c r="N340" s="39"/>
    </row>
    <row r="341" spans="1:14" x14ac:dyDescent="0.3">
      <c r="A341" s="252" t="s">
        <v>198</v>
      </c>
      <c r="B341" s="252"/>
      <c r="C341" s="252"/>
      <c r="D341" s="252"/>
      <c r="E341" s="252"/>
      <c r="F341" s="252"/>
      <c r="G341" s="252"/>
      <c r="H341" s="252"/>
      <c r="I341" s="252"/>
      <c r="J341" s="252"/>
      <c r="K341" s="252"/>
      <c r="L341" s="252"/>
      <c r="M341" s="252"/>
      <c r="N341" s="252"/>
    </row>
    <row r="342" spans="1:14" x14ac:dyDescent="0.3">
      <c r="A342" s="70"/>
      <c r="B342" s="70"/>
      <c r="C342" s="70"/>
      <c r="D342" s="70"/>
      <c r="E342" s="70"/>
      <c r="F342" s="34"/>
      <c r="G342" s="70"/>
      <c r="H342" s="142"/>
      <c r="I342" s="70"/>
      <c r="J342" s="142"/>
      <c r="K342" s="70"/>
      <c r="L342" s="70"/>
      <c r="M342" s="70"/>
      <c r="N342" s="70"/>
    </row>
    <row r="343" spans="1:14" ht="187.5" x14ac:dyDescent="0.3">
      <c r="A343" s="84" t="s">
        <v>154</v>
      </c>
      <c r="B343" s="81" t="s">
        <v>199</v>
      </c>
      <c r="C343" s="81" t="s">
        <v>365</v>
      </c>
      <c r="D343" s="81" t="s">
        <v>413</v>
      </c>
      <c r="E343" s="81" t="s">
        <v>366</v>
      </c>
      <c r="F343" s="81" t="s">
        <v>414</v>
      </c>
      <c r="G343" s="3"/>
      <c r="H343" s="35"/>
      <c r="I343" s="3"/>
      <c r="J343" s="35"/>
      <c r="K343" s="3"/>
      <c r="L343" s="3"/>
      <c r="M343" s="3"/>
      <c r="N343" s="3"/>
    </row>
    <row r="344" spans="1:14" x14ac:dyDescent="0.3">
      <c r="A344" s="8">
        <v>1</v>
      </c>
      <c r="B344" s="8">
        <v>2</v>
      </c>
      <c r="C344" s="8">
        <v>3</v>
      </c>
      <c r="D344" s="8">
        <v>4</v>
      </c>
      <c r="E344" s="8">
        <v>5</v>
      </c>
      <c r="F344" s="8">
        <v>6</v>
      </c>
      <c r="G344" s="3"/>
      <c r="H344" s="35"/>
      <c r="I344" s="3"/>
      <c r="J344" s="35"/>
      <c r="K344" s="3"/>
      <c r="L344" s="3"/>
      <c r="M344" s="3"/>
      <c r="N344" s="3"/>
    </row>
    <row r="345" spans="1:14" ht="37.5" x14ac:dyDescent="0.3">
      <c r="A345" s="8">
        <v>1</v>
      </c>
      <c r="B345" s="72" t="s">
        <v>576</v>
      </c>
      <c r="C345" s="181"/>
      <c r="D345" s="14"/>
      <c r="E345" s="136" t="s">
        <v>353</v>
      </c>
      <c r="F345" s="181"/>
      <c r="G345" s="3"/>
      <c r="H345" s="35"/>
      <c r="I345" s="3"/>
      <c r="J345" s="35"/>
      <c r="K345" s="3"/>
      <c r="L345" s="3"/>
      <c r="M345" s="3"/>
      <c r="N345" s="3"/>
    </row>
    <row r="346" spans="1:14" x14ac:dyDescent="0.3">
      <c r="A346" s="24">
        <v>2</v>
      </c>
      <c r="B346" s="40" t="s">
        <v>67</v>
      </c>
      <c r="C346" s="76">
        <v>17368.5</v>
      </c>
      <c r="D346" s="53"/>
      <c r="E346" s="76">
        <v>17744.2</v>
      </c>
      <c r="F346" s="76"/>
      <c r="G346" s="39"/>
      <c r="H346" s="32"/>
      <c r="I346" s="39"/>
      <c r="J346" s="32"/>
      <c r="K346" s="39"/>
      <c r="L346" s="39"/>
      <c r="M346" s="39"/>
      <c r="N346" s="39"/>
    </row>
    <row r="347" spans="1:14" ht="24" customHeight="1" x14ac:dyDescent="0.3">
      <c r="A347" s="142" t="s">
        <v>200</v>
      </c>
      <c r="B347" s="142"/>
      <c r="C347" s="142"/>
      <c r="D347" s="142"/>
      <c r="E347" s="142"/>
      <c r="F347" s="34"/>
      <c r="G347" s="142"/>
      <c r="H347" s="142"/>
      <c r="I347" s="142"/>
      <c r="J347" s="142"/>
      <c r="K347" s="142"/>
      <c r="L347" s="142"/>
      <c r="M347" s="142"/>
      <c r="N347" s="142"/>
    </row>
    <row r="348" spans="1:14" x14ac:dyDescent="0.3">
      <c r="A348" s="37"/>
      <c r="B348" s="3"/>
      <c r="C348" s="3"/>
      <c r="D348" s="3"/>
      <c r="E348" s="3"/>
      <c r="F348" s="177"/>
      <c r="G348" s="3"/>
      <c r="H348" s="35"/>
      <c r="I348" s="3"/>
      <c r="J348" s="35"/>
    </row>
    <row r="349" spans="1:14" x14ac:dyDescent="0.3">
      <c r="A349" s="34"/>
      <c r="B349" s="3"/>
      <c r="C349" s="3"/>
      <c r="D349" s="3"/>
      <c r="E349" s="3"/>
      <c r="F349" s="177"/>
      <c r="G349" s="3"/>
      <c r="H349" s="35"/>
      <c r="I349" s="3"/>
      <c r="J349" s="35"/>
    </row>
    <row r="350" spans="1:14" x14ac:dyDescent="0.3">
      <c r="A350" s="37"/>
      <c r="B350" s="3"/>
      <c r="C350" s="3"/>
      <c r="D350" s="3"/>
      <c r="E350" s="3"/>
      <c r="F350" s="177"/>
      <c r="G350" s="3"/>
      <c r="H350" s="35"/>
      <c r="I350" s="3"/>
      <c r="J350" s="35"/>
      <c r="K350" s="3"/>
      <c r="L350" s="3"/>
      <c r="M350" s="3"/>
      <c r="N350" s="3"/>
    </row>
    <row r="351" spans="1:14" ht="20.25" customHeight="1" x14ac:dyDescent="0.3">
      <c r="A351" s="142" t="s">
        <v>201</v>
      </c>
      <c r="B351" s="142"/>
      <c r="C351" s="142"/>
      <c r="D351" s="142"/>
      <c r="E351" s="142"/>
      <c r="F351" s="34"/>
      <c r="G351" s="142"/>
      <c r="H351" s="142"/>
      <c r="I351" s="142"/>
      <c r="J351" s="142"/>
      <c r="K351" s="142"/>
      <c r="L351" s="142"/>
      <c r="M351" s="142"/>
      <c r="N351" s="142"/>
    </row>
    <row r="352" spans="1:14" ht="17.25" customHeight="1" x14ac:dyDescent="0.3">
      <c r="A352" s="69"/>
      <c r="B352" s="69"/>
      <c r="C352" s="69"/>
      <c r="D352" s="69"/>
      <c r="E352" s="69"/>
      <c r="F352" s="189"/>
      <c r="G352" s="69"/>
      <c r="H352" s="32"/>
      <c r="I352" s="69"/>
      <c r="J352" s="32"/>
      <c r="K352" s="69"/>
      <c r="L352" s="69"/>
      <c r="M352" s="69"/>
      <c r="N352" s="69"/>
    </row>
    <row r="353" spans="1:14" ht="131.25" x14ac:dyDescent="0.3">
      <c r="A353" s="84" t="s">
        <v>154</v>
      </c>
      <c r="B353" s="84" t="s">
        <v>9</v>
      </c>
      <c r="C353" s="81" t="s">
        <v>68</v>
      </c>
      <c r="D353" s="81" t="s">
        <v>415</v>
      </c>
      <c r="E353" s="81" t="s">
        <v>202</v>
      </c>
      <c r="F353" s="81" t="s">
        <v>69</v>
      </c>
      <c r="G353" s="81" t="s">
        <v>354</v>
      </c>
      <c r="H353" s="84" t="s">
        <v>203</v>
      </c>
      <c r="I353" s="81" t="s">
        <v>204</v>
      </c>
      <c r="J353" s="84" t="s">
        <v>205</v>
      </c>
      <c r="K353" s="81" t="s">
        <v>206</v>
      </c>
      <c r="L353" s="81" t="s">
        <v>207</v>
      </c>
      <c r="M353" s="39"/>
      <c r="N353" s="39"/>
    </row>
    <row r="354" spans="1:14" x14ac:dyDescent="0.3">
      <c r="A354" s="33">
        <v>1</v>
      </c>
      <c r="B354" s="33">
        <v>2</v>
      </c>
      <c r="C354" s="33">
        <v>3</v>
      </c>
      <c r="D354" s="33">
        <v>4</v>
      </c>
      <c r="E354" s="33">
        <v>5</v>
      </c>
      <c r="F354" s="33">
        <v>6</v>
      </c>
      <c r="G354" s="33">
        <v>7</v>
      </c>
      <c r="H354" s="199">
        <v>8</v>
      </c>
      <c r="I354" s="33">
        <v>9</v>
      </c>
      <c r="J354" s="199">
        <v>10</v>
      </c>
      <c r="K354" s="33">
        <v>11</v>
      </c>
      <c r="L354" s="33">
        <v>12</v>
      </c>
      <c r="M354" s="3"/>
      <c r="N354" s="3"/>
    </row>
    <row r="355" spans="1:14" ht="37.5" x14ac:dyDescent="0.3">
      <c r="A355" s="43" t="s">
        <v>48</v>
      </c>
      <c r="B355" s="84" t="s">
        <v>209</v>
      </c>
      <c r="C355" s="8" t="s">
        <v>338</v>
      </c>
      <c r="D355" s="8" t="s">
        <v>338</v>
      </c>
      <c r="E355" s="8" t="s">
        <v>338</v>
      </c>
      <c r="F355" s="8" t="s">
        <v>338</v>
      </c>
      <c r="G355" s="8" t="s">
        <v>338</v>
      </c>
      <c r="H355" s="194" t="s">
        <v>338</v>
      </c>
      <c r="I355" s="8" t="s">
        <v>338</v>
      </c>
      <c r="J355" s="194" t="s">
        <v>338</v>
      </c>
      <c r="K355" s="8" t="s">
        <v>338</v>
      </c>
      <c r="L355" s="8" t="s">
        <v>338</v>
      </c>
      <c r="M355" s="3"/>
      <c r="N355" s="3"/>
    </row>
    <row r="356" spans="1:14" x14ac:dyDescent="0.3">
      <c r="A356" s="43">
        <v>1</v>
      </c>
      <c r="B356" s="54" t="str">
        <f t="shared" ref="B356:B375" si="36">C36</f>
        <v>поселок Притеречный</v>
      </c>
      <c r="C356" s="249" t="s">
        <v>530</v>
      </c>
      <c r="D356" s="75">
        <v>1</v>
      </c>
      <c r="E356" s="55" t="s">
        <v>531</v>
      </c>
      <c r="F356" s="75" t="s">
        <v>590</v>
      </c>
      <c r="G356" s="75">
        <v>309</v>
      </c>
      <c r="H356" s="86"/>
      <c r="I356" s="55"/>
      <c r="J356" s="86"/>
      <c r="K356" s="55"/>
      <c r="L356" s="55"/>
      <c r="M356" s="3"/>
      <c r="N356" s="3"/>
    </row>
    <row r="357" spans="1:14" x14ac:dyDescent="0.3">
      <c r="A357" s="43">
        <v>2</v>
      </c>
      <c r="B357" s="54"/>
      <c r="C357" s="245"/>
      <c r="D357" s="75"/>
      <c r="E357" s="55" t="s">
        <v>532</v>
      </c>
      <c r="F357" s="75">
        <v>162</v>
      </c>
      <c r="G357" s="75">
        <v>500</v>
      </c>
      <c r="H357" s="235"/>
      <c r="I357" s="236"/>
      <c r="J357" s="235"/>
      <c r="K357" s="236"/>
      <c r="L357" s="236"/>
      <c r="M357" s="3"/>
      <c r="N357" s="3"/>
    </row>
    <row r="358" spans="1:14" x14ac:dyDescent="0.3">
      <c r="A358" s="43">
        <v>3</v>
      </c>
      <c r="B358" s="54">
        <f t="shared" si="36"/>
        <v>0</v>
      </c>
      <c r="C358" s="249" t="s">
        <v>533</v>
      </c>
      <c r="D358" s="75">
        <v>1</v>
      </c>
      <c r="E358" s="55" t="s">
        <v>534</v>
      </c>
      <c r="F358" s="75" t="s">
        <v>599</v>
      </c>
      <c r="G358" s="75">
        <v>138</v>
      </c>
      <c r="H358" s="235"/>
      <c r="I358" s="236"/>
      <c r="J358" s="235"/>
      <c r="K358" s="236"/>
      <c r="L358" s="236"/>
      <c r="M358" s="3"/>
      <c r="N358" s="3"/>
    </row>
    <row r="359" spans="1:14" x14ac:dyDescent="0.3">
      <c r="A359" s="43">
        <v>4</v>
      </c>
      <c r="B359" s="54">
        <f t="shared" si="36"/>
        <v>0</v>
      </c>
      <c r="C359" s="245"/>
      <c r="D359" s="75"/>
      <c r="E359" s="55" t="s">
        <v>532</v>
      </c>
      <c r="F359" s="75">
        <v>80</v>
      </c>
      <c r="G359" s="75">
        <v>110</v>
      </c>
      <c r="H359" s="235"/>
      <c r="I359" s="236"/>
      <c r="J359" s="235"/>
      <c r="K359" s="236"/>
      <c r="L359" s="236"/>
      <c r="M359" s="3"/>
      <c r="N359" s="3"/>
    </row>
    <row r="360" spans="1:14" x14ac:dyDescent="0.3">
      <c r="A360" s="43">
        <v>5</v>
      </c>
      <c r="B360" s="54">
        <f t="shared" si="36"/>
        <v>0</v>
      </c>
      <c r="C360" s="249" t="s">
        <v>535</v>
      </c>
      <c r="D360" s="75">
        <v>1</v>
      </c>
      <c r="E360" s="55" t="s">
        <v>534</v>
      </c>
      <c r="F360" s="75" t="s">
        <v>598</v>
      </c>
      <c r="G360" s="75"/>
      <c r="H360" s="235"/>
      <c r="I360" s="236"/>
      <c r="J360" s="235"/>
      <c r="K360" s="236"/>
      <c r="L360" s="236"/>
      <c r="M360" s="3"/>
      <c r="N360" s="3"/>
    </row>
    <row r="361" spans="1:14" x14ac:dyDescent="0.3">
      <c r="A361" s="43">
        <v>6</v>
      </c>
      <c r="B361" s="54">
        <f t="shared" si="36"/>
        <v>0</v>
      </c>
      <c r="C361" s="246"/>
      <c r="D361" s="76"/>
      <c r="E361" s="53" t="s">
        <v>536</v>
      </c>
      <c r="F361" s="76">
        <v>350</v>
      </c>
      <c r="G361" s="76" t="s">
        <v>537</v>
      </c>
      <c r="H361" s="232"/>
      <c r="I361" s="234"/>
      <c r="J361" s="232"/>
      <c r="K361" s="234"/>
      <c r="L361" s="234"/>
      <c r="M361" s="39"/>
      <c r="N361" s="39"/>
    </row>
    <row r="362" spans="1:14" x14ac:dyDescent="0.3">
      <c r="A362" s="43">
        <v>7</v>
      </c>
      <c r="B362" s="54">
        <f t="shared" si="36"/>
        <v>0</v>
      </c>
      <c r="C362" s="249" t="s">
        <v>538</v>
      </c>
      <c r="D362" s="75">
        <v>1</v>
      </c>
      <c r="E362" s="55" t="s">
        <v>539</v>
      </c>
      <c r="F362" s="75">
        <v>40</v>
      </c>
      <c r="G362" s="75" t="s">
        <v>540</v>
      </c>
      <c r="H362" s="235"/>
      <c r="I362" s="236"/>
      <c r="J362" s="235"/>
      <c r="K362" s="236"/>
      <c r="L362" s="236"/>
    </row>
    <row r="363" spans="1:14" x14ac:dyDescent="0.3">
      <c r="A363" s="43">
        <v>8</v>
      </c>
      <c r="B363" s="54">
        <f t="shared" si="36"/>
        <v>0</v>
      </c>
      <c r="C363" s="245"/>
      <c r="D363" s="75"/>
      <c r="E363" s="55"/>
      <c r="F363" s="75"/>
      <c r="G363" s="75"/>
      <c r="H363" s="235"/>
      <c r="I363" s="236"/>
      <c r="J363" s="235"/>
      <c r="K363" s="236"/>
      <c r="L363" s="236"/>
    </row>
    <row r="364" spans="1:14" x14ac:dyDescent="0.3">
      <c r="A364" s="43">
        <v>9</v>
      </c>
      <c r="B364" s="54">
        <f t="shared" si="36"/>
        <v>0</v>
      </c>
      <c r="C364" s="249" t="s">
        <v>541</v>
      </c>
      <c r="D364" s="75">
        <v>1</v>
      </c>
      <c r="E364" s="55" t="s">
        <v>607</v>
      </c>
      <c r="F364" s="75"/>
      <c r="G364" s="75"/>
      <c r="H364" s="235"/>
      <c r="I364" s="236"/>
      <c r="J364" s="235"/>
      <c r="K364" s="236"/>
      <c r="L364" s="236"/>
    </row>
    <row r="365" spans="1:14" ht="37.5" x14ac:dyDescent="0.3">
      <c r="A365" s="43">
        <v>10</v>
      </c>
      <c r="B365" s="54">
        <f t="shared" si="36"/>
        <v>0</v>
      </c>
      <c r="C365" s="246"/>
      <c r="D365" s="76"/>
      <c r="E365" s="53" t="s">
        <v>594</v>
      </c>
      <c r="F365" s="76" t="s">
        <v>593</v>
      </c>
      <c r="G365" s="76" t="s">
        <v>608</v>
      </c>
      <c r="H365" s="232"/>
      <c r="I365" s="234"/>
      <c r="J365" s="232"/>
      <c r="K365" s="234"/>
      <c r="L365" s="234"/>
      <c r="M365" s="39"/>
      <c r="N365" s="39"/>
    </row>
    <row r="366" spans="1:14" x14ac:dyDescent="0.3">
      <c r="A366" s="43">
        <v>11</v>
      </c>
      <c r="B366" s="54">
        <f t="shared" si="36"/>
        <v>0</v>
      </c>
      <c r="C366" s="249" t="s">
        <v>542</v>
      </c>
      <c r="D366" s="75">
        <v>1</v>
      </c>
      <c r="E366" s="55" t="s">
        <v>543</v>
      </c>
      <c r="F366" s="75" t="s">
        <v>596</v>
      </c>
      <c r="G366" s="75" t="s">
        <v>597</v>
      </c>
      <c r="H366" s="235"/>
      <c r="I366" s="236"/>
      <c r="J366" s="235"/>
      <c r="K366" s="236"/>
      <c r="L366" s="236"/>
      <c r="M366" s="3"/>
      <c r="N366" s="3"/>
    </row>
    <row r="367" spans="1:14" x14ac:dyDescent="0.3">
      <c r="A367" s="43">
        <v>12</v>
      </c>
      <c r="B367" s="54">
        <f t="shared" si="36"/>
        <v>0</v>
      </c>
      <c r="C367" s="245"/>
      <c r="D367" s="75"/>
      <c r="E367" s="55" t="s">
        <v>544</v>
      </c>
      <c r="F367" s="75">
        <v>250</v>
      </c>
      <c r="G367" s="75"/>
      <c r="H367" s="235"/>
      <c r="I367" s="236"/>
      <c r="J367" s="235"/>
      <c r="K367" s="236"/>
      <c r="L367" s="236"/>
      <c r="M367" s="3"/>
      <c r="N367" s="3"/>
    </row>
    <row r="368" spans="1:14" ht="37.5" x14ac:dyDescent="0.3">
      <c r="A368" s="43">
        <v>13</v>
      </c>
      <c r="B368" s="54">
        <f t="shared" si="36"/>
        <v>0</v>
      </c>
      <c r="C368" s="249" t="s">
        <v>545</v>
      </c>
      <c r="D368" s="75">
        <v>1</v>
      </c>
      <c r="E368" s="55" t="s">
        <v>546</v>
      </c>
      <c r="F368" s="75" t="s">
        <v>591</v>
      </c>
      <c r="G368" s="76" t="s">
        <v>592</v>
      </c>
      <c r="H368" s="235"/>
      <c r="I368" s="236"/>
      <c r="J368" s="235"/>
      <c r="K368" s="236"/>
      <c r="L368" s="236"/>
      <c r="M368" s="3"/>
      <c r="N368" s="3"/>
    </row>
    <row r="369" spans="1:14" x14ac:dyDescent="0.3">
      <c r="A369" s="43">
        <v>14</v>
      </c>
      <c r="B369" s="54">
        <f t="shared" si="36"/>
        <v>0</v>
      </c>
      <c r="C369" s="55"/>
      <c r="D369" s="75"/>
      <c r="E369" s="55" t="s">
        <v>544</v>
      </c>
      <c r="F369" s="75">
        <v>35</v>
      </c>
      <c r="G369" s="75"/>
      <c r="H369" s="235"/>
      <c r="I369" s="236"/>
      <c r="J369" s="235"/>
      <c r="K369" s="236"/>
      <c r="L369" s="236"/>
      <c r="M369" s="3"/>
      <c r="N369" s="3"/>
    </row>
    <row r="370" spans="1:14" x14ac:dyDescent="0.3">
      <c r="A370" s="43">
        <v>15</v>
      </c>
      <c r="B370" s="54">
        <f t="shared" si="36"/>
        <v>0</v>
      </c>
      <c r="C370" s="245"/>
      <c r="D370" s="75"/>
      <c r="E370" s="55"/>
      <c r="F370" s="75"/>
      <c r="G370" s="76"/>
      <c r="H370" s="235"/>
      <c r="I370" s="236"/>
      <c r="J370" s="235"/>
      <c r="K370" s="236"/>
      <c r="L370" s="236"/>
      <c r="M370" s="3"/>
      <c r="N370" s="3"/>
    </row>
    <row r="371" spans="1:14" x14ac:dyDescent="0.3">
      <c r="A371" s="43">
        <v>16</v>
      </c>
      <c r="B371" s="54">
        <f t="shared" si="36"/>
        <v>0</v>
      </c>
      <c r="C371" s="245"/>
      <c r="D371" s="75"/>
      <c r="E371" s="55"/>
      <c r="F371" s="75"/>
      <c r="G371" s="75"/>
      <c r="H371" s="235"/>
      <c r="I371" s="236"/>
      <c r="J371" s="235"/>
      <c r="K371" s="236"/>
      <c r="L371" s="236"/>
      <c r="M371" s="3"/>
      <c r="N371" s="3"/>
    </row>
    <row r="372" spans="1:14" x14ac:dyDescent="0.3">
      <c r="A372" s="43">
        <v>17</v>
      </c>
      <c r="B372" s="54">
        <f t="shared" si="36"/>
        <v>0</v>
      </c>
      <c r="C372" s="246"/>
      <c r="D372" s="76"/>
      <c r="E372" s="53"/>
      <c r="F372" s="76"/>
      <c r="G372" s="76"/>
      <c r="H372" s="232"/>
      <c r="I372" s="234"/>
      <c r="J372" s="232"/>
      <c r="K372" s="234"/>
      <c r="L372" s="234"/>
      <c r="M372" s="39"/>
      <c r="N372" s="39"/>
    </row>
    <row r="373" spans="1:14" x14ac:dyDescent="0.3">
      <c r="A373" s="43">
        <v>18</v>
      </c>
      <c r="B373" s="54">
        <f t="shared" si="36"/>
        <v>0</v>
      </c>
      <c r="C373" s="245"/>
      <c r="D373" s="75"/>
      <c r="E373" s="55"/>
      <c r="F373" s="75"/>
      <c r="G373" s="75"/>
      <c r="H373" s="235"/>
      <c r="I373" s="236"/>
      <c r="J373" s="235"/>
      <c r="K373" s="236"/>
      <c r="L373" s="236"/>
    </row>
    <row r="374" spans="1:14" x14ac:dyDescent="0.3">
      <c r="A374" s="43">
        <v>19</v>
      </c>
      <c r="B374" s="54">
        <f t="shared" si="36"/>
        <v>0</v>
      </c>
      <c r="C374" s="245"/>
      <c r="D374" s="75"/>
      <c r="E374" s="55"/>
      <c r="F374" s="75"/>
      <c r="G374" s="53"/>
      <c r="H374" s="235"/>
      <c r="I374" s="236"/>
      <c r="J374" s="235"/>
      <c r="K374" s="236"/>
      <c r="L374" s="236"/>
      <c r="M374" s="3"/>
      <c r="N374" s="3"/>
    </row>
    <row r="375" spans="1:14" x14ac:dyDescent="0.3">
      <c r="A375" s="43">
        <v>20</v>
      </c>
      <c r="B375" s="54">
        <f t="shared" si="36"/>
        <v>0</v>
      </c>
      <c r="C375" s="55"/>
      <c r="D375" s="55"/>
      <c r="E375" s="55"/>
      <c r="F375" s="75"/>
      <c r="G375" s="55"/>
      <c r="H375" s="235"/>
      <c r="I375" s="236"/>
      <c r="J375" s="235"/>
      <c r="K375" s="236"/>
      <c r="L375" s="236"/>
      <c r="M375" s="3"/>
      <c r="N375" s="3"/>
    </row>
    <row r="376" spans="1:14" ht="37.5" x14ac:dyDescent="0.3">
      <c r="A376" s="43" t="s">
        <v>70</v>
      </c>
      <c r="B376" s="84" t="s">
        <v>208</v>
      </c>
      <c r="C376" s="8" t="s">
        <v>338</v>
      </c>
      <c r="D376" s="8" t="s">
        <v>338</v>
      </c>
      <c r="E376" s="8" t="s">
        <v>338</v>
      </c>
      <c r="F376" s="8" t="s">
        <v>338</v>
      </c>
      <c r="G376" s="8" t="s">
        <v>338</v>
      </c>
      <c r="H376" s="194" t="s">
        <v>338</v>
      </c>
      <c r="I376" s="8" t="s">
        <v>338</v>
      </c>
      <c r="J376" s="194" t="s">
        <v>338</v>
      </c>
      <c r="K376" s="8" t="s">
        <v>338</v>
      </c>
      <c r="L376" s="8" t="s">
        <v>338</v>
      </c>
      <c r="M376" s="3"/>
      <c r="N376" s="3"/>
    </row>
    <row r="377" spans="1:14" ht="37.5" x14ac:dyDescent="0.3">
      <c r="A377" s="43">
        <v>1</v>
      </c>
      <c r="B377" s="84" t="s">
        <v>210</v>
      </c>
      <c r="C377" s="8" t="s">
        <v>338</v>
      </c>
      <c r="D377" s="8" t="s">
        <v>338</v>
      </c>
      <c r="E377" s="8" t="s">
        <v>338</v>
      </c>
      <c r="F377" s="8" t="s">
        <v>338</v>
      </c>
      <c r="G377" s="8" t="s">
        <v>338</v>
      </c>
      <c r="H377" s="194" t="s">
        <v>338</v>
      </c>
      <c r="I377" s="8" t="s">
        <v>338</v>
      </c>
      <c r="J377" s="194" t="s">
        <v>338</v>
      </c>
      <c r="K377" s="8" t="s">
        <v>338</v>
      </c>
      <c r="L377" s="8" t="s">
        <v>338</v>
      </c>
    </row>
    <row r="378" spans="1:14" ht="44.25" customHeight="1" x14ac:dyDescent="0.3">
      <c r="A378" s="137" t="s">
        <v>186</v>
      </c>
      <c r="B378" s="86"/>
      <c r="C378" s="87" t="s">
        <v>547</v>
      </c>
      <c r="D378" s="86"/>
      <c r="E378" s="55"/>
      <c r="F378" s="75"/>
      <c r="G378" s="211"/>
      <c r="H378" s="235"/>
      <c r="I378" s="236"/>
      <c r="J378" s="235"/>
      <c r="K378" s="236"/>
      <c r="L378" s="236"/>
    </row>
    <row r="379" spans="1:14" x14ac:dyDescent="0.3">
      <c r="A379" s="137" t="s">
        <v>185</v>
      </c>
      <c r="B379" s="86"/>
      <c r="C379" s="87" t="s">
        <v>548</v>
      </c>
      <c r="D379" s="86"/>
      <c r="E379" s="53" t="s">
        <v>549</v>
      </c>
      <c r="F379" s="76" t="s">
        <v>577</v>
      </c>
      <c r="G379" s="212">
        <v>1</v>
      </c>
      <c r="H379" s="232"/>
      <c r="I379" s="234"/>
      <c r="J379" s="232"/>
      <c r="K379" s="234"/>
      <c r="L379" s="234"/>
      <c r="M379" s="39"/>
      <c r="N379" s="39"/>
    </row>
    <row r="380" spans="1:14" ht="24" customHeight="1" x14ac:dyDescent="0.3">
      <c r="A380" s="137" t="s">
        <v>184</v>
      </c>
      <c r="B380" s="86"/>
      <c r="C380" s="87" t="s">
        <v>550</v>
      </c>
      <c r="D380" s="86"/>
      <c r="E380" s="55" t="s">
        <v>549</v>
      </c>
      <c r="F380" s="75" t="s">
        <v>578</v>
      </c>
      <c r="G380" s="213">
        <v>1</v>
      </c>
      <c r="H380" s="235"/>
      <c r="I380" s="236"/>
      <c r="J380" s="235"/>
      <c r="K380" s="236"/>
      <c r="L380" s="236"/>
    </row>
    <row r="381" spans="1:14" x14ac:dyDescent="0.3">
      <c r="A381" s="137" t="s">
        <v>180</v>
      </c>
      <c r="B381" s="86"/>
      <c r="C381" s="87" t="s">
        <v>551</v>
      </c>
      <c r="D381" s="86"/>
      <c r="E381" s="55" t="s">
        <v>549</v>
      </c>
      <c r="F381" s="75" t="s">
        <v>579</v>
      </c>
      <c r="G381" s="214">
        <v>1</v>
      </c>
      <c r="H381" s="235"/>
      <c r="I381" s="236"/>
      <c r="J381" s="235"/>
      <c r="K381" s="236"/>
      <c r="L381" s="236"/>
    </row>
    <row r="382" spans="1:14" x14ac:dyDescent="0.3">
      <c r="A382" s="137" t="s">
        <v>179</v>
      </c>
      <c r="B382" s="86"/>
      <c r="C382" s="87" t="s">
        <v>552</v>
      </c>
      <c r="D382" s="86"/>
      <c r="E382" s="55"/>
      <c r="F382" s="75"/>
      <c r="G382" s="181"/>
      <c r="H382" s="235"/>
      <c r="I382" s="236"/>
      <c r="J382" s="235"/>
      <c r="K382" s="236"/>
      <c r="L382" s="236"/>
    </row>
    <row r="383" spans="1:14" x14ac:dyDescent="0.3">
      <c r="A383" s="137" t="s">
        <v>416</v>
      </c>
      <c r="B383" s="86"/>
      <c r="C383" s="86" t="s">
        <v>553</v>
      </c>
      <c r="D383" s="86"/>
      <c r="E383" s="55" t="s">
        <v>549</v>
      </c>
      <c r="F383" s="75" t="s">
        <v>580</v>
      </c>
      <c r="G383" s="181"/>
      <c r="H383" s="235"/>
      <c r="I383" s="236"/>
      <c r="J383" s="235"/>
      <c r="K383" s="236"/>
      <c r="L383" s="236"/>
    </row>
    <row r="384" spans="1:14" x14ac:dyDescent="0.3">
      <c r="A384" s="137" t="s">
        <v>417</v>
      </c>
      <c r="B384" s="86"/>
      <c r="C384" s="86" t="s">
        <v>555</v>
      </c>
      <c r="D384" s="86"/>
      <c r="E384" s="55" t="s">
        <v>549</v>
      </c>
      <c r="F384" s="75" t="s">
        <v>580</v>
      </c>
      <c r="G384" s="181"/>
      <c r="H384" s="235"/>
      <c r="I384" s="236"/>
      <c r="J384" s="235"/>
      <c r="K384" s="236"/>
      <c r="L384" s="236"/>
    </row>
    <row r="385" spans="1:14" x14ac:dyDescent="0.3">
      <c r="A385" s="137" t="s">
        <v>418</v>
      </c>
      <c r="B385" s="86"/>
      <c r="C385" s="86" t="s">
        <v>74</v>
      </c>
      <c r="D385" s="86"/>
      <c r="E385" s="55"/>
      <c r="F385" s="75"/>
      <c r="G385" s="181"/>
      <c r="H385" s="235"/>
      <c r="I385" s="236"/>
      <c r="J385" s="235"/>
      <c r="K385" s="236"/>
      <c r="L385" s="236"/>
    </row>
    <row r="386" spans="1:14" ht="112.5" x14ac:dyDescent="0.3">
      <c r="A386" s="137" t="s">
        <v>419</v>
      </c>
      <c r="B386" s="86"/>
      <c r="C386" s="86" t="s">
        <v>556</v>
      </c>
      <c r="D386" s="86"/>
      <c r="E386" s="55"/>
      <c r="F386" s="75" t="s">
        <v>581</v>
      </c>
      <c r="G386" s="247" t="s">
        <v>557</v>
      </c>
      <c r="H386" s="86"/>
      <c r="I386" s="55"/>
      <c r="J386" s="86"/>
      <c r="K386" s="55"/>
      <c r="L386" s="55"/>
    </row>
    <row r="387" spans="1:14" x14ac:dyDescent="0.3">
      <c r="A387" s="137" t="s">
        <v>420</v>
      </c>
      <c r="B387" s="86"/>
      <c r="C387" s="86"/>
      <c r="D387" s="86"/>
      <c r="E387" s="55"/>
      <c r="F387" s="75"/>
      <c r="G387" s="55"/>
      <c r="H387" s="86"/>
      <c r="I387" s="55"/>
      <c r="J387" s="86"/>
      <c r="K387" s="55"/>
      <c r="L387" s="55"/>
    </row>
    <row r="388" spans="1:14" ht="85.5" customHeight="1" x14ac:dyDescent="0.3">
      <c r="A388" s="45" t="s">
        <v>190</v>
      </c>
      <c r="B388" s="84" t="s">
        <v>211</v>
      </c>
      <c r="C388" s="66" t="s">
        <v>338</v>
      </c>
      <c r="D388" s="66" t="s">
        <v>338</v>
      </c>
      <c r="E388" s="66" t="s">
        <v>338</v>
      </c>
      <c r="F388" s="81" t="s">
        <v>338</v>
      </c>
      <c r="G388" s="66" t="s">
        <v>338</v>
      </c>
      <c r="H388" s="84" t="s">
        <v>338</v>
      </c>
      <c r="I388" s="66" t="s">
        <v>338</v>
      </c>
      <c r="J388" s="84" t="s">
        <v>338</v>
      </c>
      <c r="K388" s="66" t="s">
        <v>338</v>
      </c>
      <c r="L388" s="66" t="s">
        <v>338</v>
      </c>
      <c r="M388" s="39"/>
      <c r="N388" s="39"/>
    </row>
    <row r="389" spans="1:14" x14ac:dyDescent="0.3">
      <c r="A389" s="137" t="s">
        <v>212</v>
      </c>
      <c r="B389" s="74"/>
      <c r="C389" s="249" t="s">
        <v>530</v>
      </c>
      <c r="D389" s="75">
        <v>1</v>
      </c>
      <c r="E389" s="55" t="s">
        <v>531</v>
      </c>
      <c r="F389" s="75" t="s">
        <v>590</v>
      </c>
      <c r="G389" s="75">
        <v>309</v>
      </c>
      <c r="H389" s="235"/>
      <c r="I389" s="55">
        <v>189</v>
      </c>
      <c r="J389" s="235"/>
      <c r="K389" s="236"/>
      <c r="L389" s="236"/>
    </row>
    <row r="390" spans="1:14" x14ac:dyDescent="0.3">
      <c r="A390" s="137" t="s">
        <v>213</v>
      </c>
      <c r="B390" s="74"/>
      <c r="C390" s="245"/>
      <c r="D390" s="75"/>
      <c r="E390" s="55" t="s">
        <v>532</v>
      </c>
      <c r="F390" s="75">
        <v>162</v>
      </c>
      <c r="G390" s="75">
        <v>500</v>
      </c>
      <c r="H390" s="235"/>
      <c r="I390" s="55"/>
      <c r="J390" s="235"/>
      <c r="K390" s="236"/>
      <c r="L390" s="236"/>
    </row>
    <row r="391" spans="1:14" x14ac:dyDescent="0.3">
      <c r="A391" s="137" t="s">
        <v>214</v>
      </c>
      <c r="B391" s="75"/>
      <c r="C391" s="249" t="s">
        <v>533</v>
      </c>
      <c r="D391" s="75">
        <v>1</v>
      </c>
      <c r="E391" s="55" t="s">
        <v>534</v>
      </c>
      <c r="F391" s="75" t="s">
        <v>599</v>
      </c>
      <c r="G391" s="75">
        <v>90</v>
      </c>
      <c r="H391" s="235"/>
      <c r="I391" s="55">
        <v>79</v>
      </c>
      <c r="J391" s="235"/>
      <c r="K391" s="236"/>
      <c r="L391" s="236"/>
    </row>
    <row r="392" spans="1:14" x14ac:dyDescent="0.3">
      <c r="A392" s="137" t="s">
        <v>215</v>
      </c>
      <c r="B392" s="75"/>
      <c r="C392" s="76"/>
      <c r="D392" s="75"/>
      <c r="E392" s="55"/>
      <c r="F392" s="75"/>
      <c r="G392" s="55"/>
      <c r="H392" s="86"/>
      <c r="I392" s="55"/>
      <c r="J392" s="86"/>
      <c r="K392" s="55"/>
      <c r="L392" s="55"/>
    </row>
    <row r="393" spans="1:14" x14ac:dyDescent="0.3">
      <c r="A393" s="137" t="s">
        <v>216</v>
      </c>
      <c r="B393" s="74"/>
      <c r="C393" s="74"/>
      <c r="D393" s="74"/>
      <c r="E393" s="55"/>
      <c r="F393" s="75"/>
      <c r="G393" s="55"/>
      <c r="H393" s="86"/>
      <c r="I393" s="55"/>
      <c r="J393" s="86"/>
      <c r="K393" s="55"/>
      <c r="L393" s="55"/>
    </row>
    <row r="394" spans="1:14" x14ac:dyDescent="0.3">
      <c r="A394" s="137" t="s">
        <v>421</v>
      </c>
      <c r="B394" s="74"/>
      <c r="C394" s="74"/>
      <c r="D394" s="74"/>
      <c r="E394" s="55"/>
      <c r="F394" s="75"/>
      <c r="G394" s="55"/>
      <c r="H394" s="86"/>
      <c r="I394" s="55"/>
      <c r="J394" s="86"/>
      <c r="K394" s="55"/>
      <c r="L394" s="55"/>
    </row>
    <row r="395" spans="1:14" x14ac:dyDescent="0.3">
      <c r="A395" s="137" t="s">
        <v>422</v>
      </c>
      <c r="B395" s="74"/>
      <c r="C395" s="74"/>
      <c r="D395" s="74"/>
      <c r="E395" s="55"/>
      <c r="F395" s="75"/>
      <c r="G395" s="55"/>
      <c r="H395" s="86"/>
      <c r="I395" s="55"/>
      <c r="J395" s="86"/>
      <c r="K395" s="55"/>
      <c r="L395" s="55"/>
    </row>
    <row r="396" spans="1:14" x14ac:dyDescent="0.3">
      <c r="A396" s="137" t="s">
        <v>423</v>
      </c>
      <c r="B396" s="74"/>
      <c r="C396" s="74"/>
      <c r="D396" s="74"/>
      <c r="E396" s="55"/>
      <c r="F396" s="75"/>
      <c r="G396" s="55"/>
      <c r="H396" s="86"/>
      <c r="I396" s="55"/>
      <c r="J396" s="86"/>
      <c r="K396" s="55"/>
      <c r="L396" s="55"/>
    </row>
    <row r="397" spans="1:14" x14ac:dyDescent="0.3">
      <c r="A397" s="137" t="s">
        <v>424</v>
      </c>
      <c r="B397" s="74"/>
      <c r="C397" s="74"/>
      <c r="D397" s="74"/>
      <c r="E397" s="55"/>
      <c r="F397" s="75"/>
      <c r="G397" s="55"/>
      <c r="H397" s="86"/>
      <c r="I397" s="55"/>
      <c r="J397" s="86"/>
      <c r="K397" s="55"/>
      <c r="L397" s="55"/>
    </row>
    <row r="398" spans="1:14" x14ac:dyDescent="0.3">
      <c r="A398" s="137" t="s">
        <v>425</v>
      </c>
      <c r="B398" s="74"/>
      <c r="C398" s="74"/>
      <c r="D398" s="74"/>
      <c r="E398" s="55"/>
      <c r="F398" s="75"/>
      <c r="G398" s="55"/>
      <c r="H398" s="86"/>
      <c r="I398" s="55"/>
      <c r="J398" s="86"/>
      <c r="K398" s="55"/>
      <c r="L398" s="55"/>
    </row>
    <row r="399" spans="1:14" ht="80.25" customHeight="1" x14ac:dyDescent="0.3">
      <c r="A399" s="43" t="s">
        <v>189</v>
      </c>
      <c r="B399" s="84" t="s">
        <v>233</v>
      </c>
      <c r="C399" s="8" t="s">
        <v>338</v>
      </c>
      <c r="D399" s="8" t="s">
        <v>338</v>
      </c>
      <c r="E399" s="8" t="s">
        <v>338</v>
      </c>
      <c r="F399" s="8" t="s">
        <v>338</v>
      </c>
      <c r="G399" s="8" t="s">
        <v>338</v>
      </c>
      <c r="H399" s="194" t="s">
        <v>338</v>
      </c>
      <c r="I399" s="8" t="s">
        <v>338</v>
      </c>
      <c r="J399" s="194" t="s">
        <v>338</v>
      </c>
      <c r="K399" s="8" t="s">
        <v>338</v>
      </c>
      <c r="L399" s="8" t="s">
        <v>338</v>
      </c>
    </row>
    <row r="400" spans="1:14" x14ac:dyDescent="0.3">
      <c r="A400" s="137" t="s">
        <v>234</v>
      </c>
      <c r="B400" s="86"/>
      <c r="C400" s="249" t="s">
        <v>541</v>
      </c>
      <c r="D400" s="75">
        <v>1</v>
      </c>
      <c r="E400" s="55" t="s">
        <v>595</v>
      </c>
      <c r="F400" s="237"/>
      <c r="G400" s="237"/>
      <c r="H400" s="235"/>
      <c r="I400" s="236"/>
      <c r="J400" s="235"/>
      <c r="K400" s="236"/>
      <c r="L400" s="236"/>
    </row>
    <row r="401" spans="1:14" ht="22.5" x14ac:dyDescent="0.3">
      <c r="A401" s="137" t="s">
        <v>235</v>
      </c>
      <c r="B401" s="86"/>
      <c r="C401" s="87"/>
      <c r="D401" s="86"/>
      <c r="E401" s="55"/>
      <c r="F401" s="75"/>
      <c r="G401" s="57"/>
      <c r="H401" s="86"/>
      <c r="I401" s="55"/>
      <c r="J401" s="86"/>
      <c r="K401" s="55"/>
      <c r="L401" s="55"/>
    </row>
    <row r="402" spans="1:14" x14ac:dyDescent="0.3">
      <c r="A402" s="137" t="s">
        <v>236</v>
      </c>
      <c r="B402" s="86"/>
      <c r="C402" s="87"/>
      <c r="D402" s="86"/>
      <c r="E402" s="55"/>
      <c r="F402" s="75"/>
      <c r="G402" s="55"/>
      <c r="H402" s="86"/>
      <c r="I402" s="55"/>
      <c r="J402" s="86"/>
      <c r="K402" s="55"/>
      <c r="L402" s="55"/>
    </row>
    <row r="403" spans="1:14" x14ac:dyDescent="0.3">
      <c r="A403" s="137" t="s">
        <v>237</v>
      </c>
      <c r="B403" s="86"/>
      <c r="C403" s="87"/>
      <c r="D403" s="86"/>
      <c r="E403" s="55"/>
      <c r="F403" s="75"/>
      <c r="G403" s="55"/>
      <c r="H403" s="86"/>
      <c r="I403" s="55"/>
      <c r="J403" s="86"/>
      <c r="K403" s="55"/>
      <c r="L403" s="55"/>
    </row>
    <row r="404" spans="1:14" x14ac:dyDescent="0.3">
      <c r="A404" s="137" t="s">
        <v>238</v>
      </c>
      <c r="B404" s="86"/>
      <c r="C404" s="86"/>
      <c r="D404" s="86"/>
      <c r="E404" s="55"/>
      <c r="F404" s="75"/>
      <c r="G404" s="55"/>
      <c r="H404" s="86"/>
      <c r="I404" s="55"/>
      <c r="J404" s="86"/>
      <c r="K404" s="55"/>
      <c r="L404" s="55"/>
    </row>
    <row r="405" spans="1:14" x14ac:dyDescent="0.3">
      <c r="A405" s="137" t="s">
        <v>426</v>
      </c>
      <c r="B405" s="86"/>
      <c r="C405" s="86"/>
      <c r="D405" s="86"/>
      <c r="E405" s="55"/>
      <c r="F405" s="75"/>
      <c r="G405" s="55"/>
      <c r="H405" s="86"/>
      <c r="I405" s="55"/>
      <c r="J405" s="86"/>
      <c r="K405" s="55"/>
      <c r="L405" s="55"/>
    </row>
    <row r="406" spans="1:14" x14ac:dyDescent="0.3">
      <c r="A406" s="137" t="s">
        <v>427</v>
      </c>
      <c r="B406" s="86"/>
      <c r="C406" s="86"/>
      <c r="D406" s="86"/>
      <c r="E406" s="55"/>
      <c r="F406" s="75"/>
      <c r="G406" s="55"/>
      <c r="H406" s="86"/>
      <c r="I406" s="55"/>
      <c r="J406" s="86"/>
      <c r="K406" s="55"/>
      <c r="L406" s="55"/>
    </row>
    <row r="407" spans="1:14" x14ac:dyDescent="0.3">
      <c r="A407" s="137" t="s">
        <v>428</v>
      </c>
      <c r="B407" s="86"/>
      <c r="C407" s="86"/>
      <c r="D407" s="86"/>
      <c r="E407" s="55"/>
      <c r="F407" s="75"/>
      <c r="G407" s="55"/>
      <c r="H407" s="86"/>
      <c r="I407" s="55"/>
      <c r="J407" s="86"/>
      <c r="K407" s="55"/>
      <c r="L407" s="55"/>
    </row>
    <row r="408" spans="1:14" x14ac:dyDescent="0.3">
      <c r="A408" s="137" t="s">
        <v>429</v>
      </c>
      <c r="B408" s="86"/>
      <c r="C408" s="86"/>
      <c r="D408" s="86"/>
      <c r="E408" s="55"/>
      <c r="F408" s="75"/>
      <c r="G408" s="55"/>
      <c r="H408" s="86"/>
      <c r="I408" s="55"/>
      <c r="J408" s="86"/>
      <c r="K408" s="55"/>
      <c r="L408" s="55"/>
    </row>
    <row r="409" spans="1:14" x14ac:dyDescent="0.3">
      <c r="A409" s="137" t="s">
        <v>430</v>
      </c>
      <c r="B409" s="86"/>
      <c r="C409" s="86"/>
      <c r="D409" s="86"/>
      <c r="E409" s="55"/>
      <c r="F409" s="75"/>
      <c r="G409" s="55"/>
      <c r="H409" s="86"/>
      <c r="I409" s="55"/>
      <c r="J409" s="86"/>
      <c r="K409" s="55"/>
      <c r="L409" s="55"/>
    </row>
    <row r="410" spans="1:14" ht="80.25" customHeight="1" x14ac:dyDescent="0.3">
      <c r="A410" s="43" t="s">
        <v>188</v>
      </c>
      <c r="B410" s="84" t="s">
        <v>232</v>
      </c>
      <c r="C410" s="8" t="s">
        <v>338</v>
      </c>
      <c r="D410" s="8" t="s">
        <v>338</v>
      </c>
      <c r="E410" s="8" t="s">
        <v>338</v>
      </c>
      <c r="F410" s="8" t="s">
        <v>338</v>
      </c>
      <c r="G410" s="8" t="s">
        <v>338</v>
      </c>
      <c r="H410" s="194" t="s">
        <v>338</v>
      </c>
      <c r="I410" s="8" t="s">
        <v>338</v>
      </c>
      <c r="J410" s="194" t="s">
        <v>338</v>
      </c>
      <c r="K410" s="8" t="s">
        <v>338</v>
      </c>
      <c r="L410" s="8" t="s">
        <v>338</v>
      </c>
      <c r="M410" s="3"/>
      <c r="N410" s="3"/>
    </row>
    <row r="411" spans="1:14" x14ac:dyDescent="0.3">
      <c r="A411" s="137" t="s">
        <v>239</v>
      </c>
      <c r="B411" s="86"/>
      <c r="C411" s="249" t="s">
        <v>535</v>
      </c>
      <c r="D411" s="75">
        <v>1</v>
      </c>
      <c r="E411" s="55" t="s">
        <v>534</v>
      </c>
      <c r="F411" s="75" t="s">
        <v>598</v>
      </c>
      <c r="G411" s="75"/>
      <c r="H411" s="235"/>
      <c r="I411" s="236"/>
      <c r="J411" s="235"/>
      <c r="K411" s="236"/>
      <c r="L411" s="236"/>
    </row>
    <row r="412" spans="1:14" x14ac:dyDescent="0.3">
      <c r="A412" s="137" t="s">
        <v>240</v>
      </c>
      <c r="B412" s="86"/>
      <c r="C412" s="246"/>
      <c r="D412" s="76"/>
      <c r="E412" s="53" t="s">
        <v>536</v>
      </c>
      <c r="F412" s="76">
        <v>350</v>
      </c>
      <c r="G412" s="76" t="s">
        <v>537</v>
      </c>
      <c r="H412" s="232"/>
      <c r="I412" s="234"/>
      <c r="J412" s="232"/>
      <c r="K412" s="234"/>
      <c r="L412" s="234"/>
    </row>
    <row r="413" spans="1:14" x14ac:dyDescent="0.3">
      <c r="A413" s="137" t="s">
        <v>241</v>
      </c>
      <c r="B413" s="86"/>
      <c r="C413" s="249" t="s">
        <v>538</v>
      </c>
      <c r="D413" s="75">
        <v>1</v>
      </c>
      <c r="E413" s="55" t="s">
        <v>539</v>
      </c>
      <c r="F413" s="75">
        <v>40</v>
      </c>
      <c r="G413" s="75" t="s">
        <v>540</v>
      </c>
      <c r="H413" s="235"/>
      <c r="I413" s="236"/>
      <c r="J413" s="235"/>
      <c r="K413" s="236"/>
      <c r="L413" s="236"/>
    </row>
    <row r="414" spans="1:14" x14ac:dyDescent="0.3">
      <c r="A414" s="137" t="s">
        <v>242</v>
      </c>
      <c r="B414" s="86"/>
      <c r="C414" s="55"/>
      <c r="D414" s="75"/>
      <c r="E414" s="55"/>
      <c r="F414" s="75"/>
      <c r="G414" s="75"/>
      <c r="H414" s="86"/>
      <c r="I414" s="55"/>
      <c r="J414" s="86"/>
      <c r="K414" s="55"/>
      <c r="L414" s="55"/>
    </row>
    <row r="415" spans="1:14" x14ac:dyDescent="0.3">
      <c r="A415" s="137" t="s">
        <v>243</v>
      </c>
      <c r="B415" s="86"/>
      <c r="C415" s="86"/>
      <c r="D415" s="86"/>
      <c r="E415" s="55"/>
      <c r="F415" s="75"/>
      <c r="G415" s="55"/>
      <c r="H415" s="86"/>
      <c r="I415" s="55"/>
      <c r="J415" s="86"/>
      <c r="K415" s="55"/>
      <c r="L415" s="55"/>
    </row>
    <row r="416" spans="1:14" x14ac:dyDescent="0.3">
      <c r="A416" s="137" t="s">
        <v>431</v>
      </c>
      <c r="B416" s="86"/>
      <c r="C416" s="86"/>
      <c r="D416" s="86"/>
      <c r="E416" s="55"/>
      <c r="F416" s="75"/>
      <c r="G416" s="55"/>
      <c r="H416" s="86"/>
      <c r="I416" s="55"/>
      <c r="J416" s="86"/>
      <c r="K416" s="55"/>
      <c r="L416" s="55"/>
    </row>
    <row r="417" spans="1:14" x14ac:dyDescent="0.3">
      <c r="A417" s="137" t="s">
        <v>432</v>
      </c>
      <c r="B417" s="86"/>
      <c r="C417" s="86"/>
      <c r="D417" s="86"/>
      <c r="E417" s="55"/>
      <c r="F417" s="75"/>
      <c r="G417" s="55"/>
      <c r="H417" s="86"/>
      <c r="I417" s="55"/>
      <c r="J417" s="86"/>
      <c r="K417" s="55"/>
      <c r="L417" s="55"/>
    </row>
    <row r="418" spans="1:14" x14ac:dyDescent="0.3">
      <c r="A418" s="137" t="s">
        <v>433</v>
      </c>
      <c r="B418" s="86"/>
      <c r="C418" s="86"/>
      <c r="D418" s="86"/>
      <c r="E418" s="55"/>
      <c r="F418" s="75"/>
      <c r="G418" s="55"/>
      <c r="H418" s="86"/>
      <c r="I418" s="55"/>
      <c r="J418" s="86"/>
      <c r="K418" s="55"/>
      <c r="L418" s="55"/>
    </row>
    <row r="419" spans="1:14" x14ac:dyDescent="0.3">
      <c r="A419" s="137" t="s">
        <v>434</v>
      </c>
      <c r="B419" s="86"/>
      <c r="C419" s="86"/>
      <c r="D419" s="86"/>
      <c r="E419" s="55"/>
      <c r="F419" s="75"/>
      <c r="G419" s="55"/>
      <c r="H419" s="86"/>
      <c r="I419" s="55"/>
      <c r="J419" s="86"/>
      <c r="K419" s="55"/>
      <c r="L419" s="55"/>
    </row>
    <row r="420" spans="1:14" x14ac:dyDescent="0.3">
      <c r="A420" s="137" t="s">
        <v>435</v>
      </c>
      <c r="B420" s="86"/>
      <c r="C420" s="86"/>
      <c r="D420" s="86"/>
      <c r="E420" s="55"/>
      <c r="F420" s="75"/>
      <c r="G420" s="55"/>
      <c r="H420" s="86"/>
      <c r="I420" s="55"/>
      <c r="J420" s="86"/>
      <c r="K420" s="55"/>
      <c r="L420" s="55"/>
    </row>
    <row r="421" spans="1:14" ht="79.5" customHeight="1" x14ac:dyDescent="0.3">
      <c r="A421" s="43" t="s">
        <v>217</v>
      </c>
      <c r="B421" s="84" t="s">
        <v>231</v>
      </c>
      <c r="C421" s="8" t="s">
        <v>338</v>
      </c>
      <c r="D421" s="8" t="s">
        <v>338</v>
      </c>
      <c r="E421" s="8" t="s">
        <v>338</v>
      </c>
      <c r="F421" s="8" t="s">
        <v>338</v>
      </c>
      <c r="G421" s="8" t="s">
        <v>338</v>
      </c>
      <c r="H421" s="194" t="s">
        <v>338</v>
      </c>
      <c r="I421" s="8" t="s">
        <v>338</v>
      </c>
      <c r="J421" s="194" t="s">
        <v>338</v>
      </c>
      <c r="K421" s="8" t="s">
        <v>338</v>
      </c>
      <c r="L421" s="8" t="s">
        <v>338</v>
      </c>
      <c r="M421" s="3"/>
      <c r="N421" s="3"/>
    </row>
    <row r="422" spans="1:14" x14ac:dyDescent="0.3">
      <c r="A422" s="137" t="s">
        <v>283</v>
      </c>
      <c r="B422" s="86"/>
      <c r="C422" s="249" t="s">
        <v>542</v>
      </c>
      <c r="D422" s="75">
        <v>1</v>
      </c>
      <c r="E422" s="55" t="s">
        <v>543</v>
      </c>
      <c r="F422" s="75" t="s">
        <v>596</v>
      </c>
      <c r="G422" s="75" t="s">
        <v>597</v>
      </c>
      <c r="H422" s="235"/>
      <c r="I422" s="236"/>
      <c r="J422" s="235"/>
      <c r="K422" s="236"/>
      <c r="L422" s="236"/>
    </row>
    <row r="423" spans="1:14" x14ac:dyDescent="0.3">
      <c r="A423" s="137" t="s">
        <v>282</v>
      </c>
      <c r="B423" s="86"/>
      <c r="C423" s="245"/>
      <c r="D423" s="75"/>
      <c r="E423" s="55" t="s">
        <v>544</v>
      </c>
      <c r="F423" s="75">
        <v>250</v>
      </c>
      <c r="G423" s="75"/>
      <c r="H423" s="235"/>
      <c r="I423" s="236"/>
      <c r="J423" s="235"/>
      <c r="K423" s="236"/>
      <c r="L423" s="236"/>
    </row>
    <row r="424" spans="1:14" ht="37.5" x14ac:dyDescent="0.3">
      <c r="A424" s="137" t="s">
        <v>281</v>
      </c>
      <c r="B424" s="86"/>
      <c r="C424" s="249" t="s">
        <v>545</v>
      </c>
      <c r="D424" s="75">
        <v>1</v>
      </c>
      <c r="E424" s="55" t="s">
        <v>546</v>
      </c>
      <c r="F424" s="75" t="s">
        <v>591</v>
      </c>
      <c r="G424" s="76" t="s">
        <v>592</v>
      </c>
      <c r="H424" s="235"/>
      <c r="I424" s="236"/>
      <c r="J424" s="235"/>
      <c r="K424" s="236"/>
      <c r="L424" s="236"/>
    </row>
    <row r="425" spans="1:14" x14ac:dyDescent="0.3">
      <c r="A425" s="137" t="s">
        <v>280</v>
      </c>
      <c r="B425" s="86"/>
      <c r="C425" s="55"/>
      <c r="D425" s="75"/>
      <c r="E425" s="55" t="s">
        <v>544</v>
      </c>
      <c r="F425" s="75">
        <v>35</v>
      </c>
      <c r="G425" s="75"/>
      <c r="H425" s="235"/>
      <c r="I425" s="236"/>
      <c r="J425" s="235"/>
      <c r="K425" s="236"/>
      <c r="L425" s="236"/>
    </row>
    <row r="426" spans="1:14" x14ac:dyDescent="0.3">
      <c r="A426" s="137" t="s">
        <v>279</v>
      </c>
      <c r="B426" s="86"/>
      <c r="C426" s="55"/>
      <c r="D426" s="75"/>
      <c r="E426" s="55"/>
      <c r="F426" s="75"/>
      <c r="G426" s="76"/>
      <c r="H426" s="235"/>
      <c r="I426" s="236"/>
      <c r="J426" s="235"/>
      <c r="K426" s="236"/>
      <c r="L426" s="236"/>
    </row>
    <row r="427" spans="1:14" x14ac:dyDescent="0.3">
      <c r="A427" s="137" t="s">
        <v>436</v>
      </c>
      <c r="B427" s="86"/>
      <c r="C427" s="55"/>
      <c r="D427" s="75"/>
      <c r="E427" s="55"/>
      <c r="F427" s="75"/>
      <c r="G427" s="75"/>
      <c r="H427" s="235"/>
      <c r="I427" s="236"/>
      <c r="J427" s="235"/>
      <c r="K427" s="236"/>
      <c r="L427" s="236"/>
    </row>
    <row r="428" spans="1:14" x14ac:dyDescent="0.3">
      <c r="A428" s="137" t="s">
        <v>437</v>
      </c>
      <c r="B428" s="86"/>
      <c r="C428" s="53"/>
      <c r="D428" s="76"/>
      <c r="E428" s="53"/>
      <c r="F428" s="76"/>
      <c r="G428" s="76"/>
      <c r="H428" s="232"/>
      <c r="I428" s="234"/>
      <c r="J428" s="232"/>
      <c r="K428" s="234"/>
      <c r="L428" s="234"/>
    </row>
    <row r="429" spans="1:14" x14ac:dyDescent="0.3">
      <c r="A429" s="137" t="s">
        <v>438</v>
      </c>
      <c r="B429" s="86"/>
      <c r="C429" s="55"/>
      <c r="D429" s="75"/>
      <c r="E429" s="55"/>
      <c r="F429" s="75"/>
      <c r="G429" s="75"/>
      <c r="H429" s="235"/>
      <c r="I429" s="236"/>
      <c r="J429" s="235"/>
      <c r="K429" s="236"/>
      <c r="L429" s="236"/>
    </row>
    <row r="430" spans="1:14" x14ac:dyDescent="0.3">
      <c r="A430" s="137" t="s">
        <v>439</v>
      </c>
      <c r="B430" s="86"/>
      <c r="C430" s="55"/>
      <c r="D430" s="75"/>
      <c r="E430" s="55"/>
      <c r="F430" s="75"/>
      <c r="G430" s="53"/>
      <c r="H430" s="235"/>
      <c r="I430" s="236"/>
      <c r="J430" s="235"/>
      <c r="K430" s="236"/>
      <c r="L430" s="236"/>
    </row>
    <row r="431" spans="1:14" x14ac:dyDescent="0.3">
      <c r="A431" s="137" t="s">
        <v>440</v>
      </c>
      <c r="B431" s="86"/>
      <c r="C431" s="55"/>
      <c r="D431" s="55"/>
      <c r="E431" s="55"/>
      <c r="F431" s="75"/>
      <c r="G431" s="55"/>
      <c r="H431" s="86"/>
      <c r="I431" s="55"/>
      <c r="J431" s="86"/>
      <c r="K431" s="55"/>
      <c r="L431" s="55"/>
    </row>
    <row r="432" spans="1:14" ht="78" customHeight="1" x14ac:dyDescent="0.3">
      <c r="A432" s="43" t="s">
        <v>218</v>
      </c>
      <c r="B432" s="84" t="s">
        <v>230</v>
      </c>
      <c r="C432" s="8" t="s">
        <v>338</v>
      </c>
      <c r="D432" s="8" t="s">
        <v>338</v>
      </c>
      <c r="E432" s="8" t="s">
        <v>338</v>
      </c>
      <c r="F432" s="8" t="s">
        <v>338</v>
      </c>
      <c r="G432" s="8" t="s">
        <v>338</v>
      </c>
      <c r="H432" s="194" t="s">
        <v>338</v>
      </c>
      <c r="I432" s="8" t="s">
        <v>338</v>
      </c>
      <c r="J432" s="194" t="s">
        <v>338</v>
      </c>
      <c r="K432" s="8" t="s">
        <v>338</v>
      </c>
      <c r="L432" s="8" t="s">
        <v>338</v>
      </c>
      <c r="M432" s="3"/>
      <c r="N432" s="3"/>
    </row>
    <row r="433" spans="1:14" ht="22.5" x14ac:dyDescent="0.3">
      <c r="A433" s="137" t="s">
        <v>278</v>
      </c>
      <c r="B433" s="86"/>
      <c r="C433" s="87"/>
      <c r="D433" s="86"/>
      <c r="E433" s="55"/>
      <c r="F433" s="75"/>
      <c r="G433" s="57"/>
      <c r="H433" s="86"/>
      <c r="I433" s="55"/>
      <c r="J433" s="86"/>
      <c r="K433" s="55"/>
      <c r="L433" s="55"/>
    </row>
    <row r="434" spans="1:14" ht="22.5" x14ac:dyDescent="0.3">
      <c r="A434" s="137" t="s">
        <v>277</v>
      </c>
      <c r="B434" s="86"/>
      <c r="C434" s="87"/>
      <c r="D434" s="86"/>
      <c r="E434" s="55"/>
      <c r="F434" s="75"/>
      <c r="G434" s="57"/>
      <c r="H434" s="86"/>
      <c r="I434" s="55"/>
      <c r="J434" s="86"/>
      <c r="K434" s="55"/>
      <c r="L434" s="55"/>
    </row>
    <row r="435" spans="1:14" x14ac:dyDescent="0.3">
      <c r="A435" s="137" t="s">
        <v>276</v>
      </c>
      <c r="B435" s="86"/>
      <c r="C435" s="87"/>
      <c r="D435" s="86"/>
      <c r="E435" s="55"/>
      <c r="F435" s="75"/>
      <c r="G435" s="55"/>
      <c r="H435" s="86"/>
      <c r="I435" s="55"/>
      <c r="J435" s="86"/>
      <c r="K435" s="55"/>
      <c r="L435" s="55"/>
    </row>
    <row r="436" spans="1:14" x14ac:dyDescent="0.3">
      <c r="A436" s="137" t="s">
        <v>275</v>
      </c>
      <c r="B436" s="86"/>
      <c r="C436" s="87"/>
      <c r="D436" s="86"/>
      <c r="E436" s="55"/>
      <c r="F436" s="75"/>
      <c r="G436" s="55"/>
      <c r="H436" s="86"/>
      <c r="I436" s="55"/>
      <c r="J436" s="86"/>
      <c r="K436" s="55"/>
      <c r="L436" s="55"/>
    </row>
    <row r="437" spans="1:14" x14ac:dyDescent="0.3">
      <c r="A437" s="137" t="s">
        <v>274</v>
      </c>
      <c r="B437" s="86"/>
      <c r="C437" s="86"/>
      <c r="D437" s="86"/>
      <c r="E437" s="55"/>
      <c r="F437" s="75"/>
      <c r="G437" s="55"/>
      <c r="H437" s="86"/>
      <c r="I437" s="55"/>
      <c r="J437" s="86"/>
      <c r="K437" s="55"/>
      <c r="L437" s="55"/>
    </row>
    <row r="438" spans="1:14" x14ac:dyDescent="0.3">
      <c r="A438" s="137" t="s">
        <v>441</v>
      </c>
      <c r="B438" s="86"/>
      <c r="C438" s="86"/>
      <c r="D438" s="86"/>
      <c r="E438" s="55"/>
      <c r="F438" s="75"/>
      <c r="G438" s="55"/>
      <c r="H438" s="86"/>
      <c r="I438" s="55"/>
      <c r="J438" s="86"/>
      <c r="K438" s="55"/>
      <c r="L438" s="55"/>
    </row>
    <row r="439" spans="1:14" x14ac:dyDescent="0.3">
      <c r="A439" s="137" t="s">
        <v>442</v>
      </c>
      <c r="B439" s="86"/>
      <c r="C439" s="86"/>
      <c r="D439" s="86"/>
      <c r="E439" s="55"/>
      <c r="F439" s="75"/>
      <c r="G439" s="55"/>
      <c r="H439" s="86"/>
      <c r="I439" s="55"/>
      <c r="J439" s="86"/>
      <c r="K439" s="55"/>
      <c r="L439" s="55"/>
    </row>
    <row r="440" spans="1:14" x14ac:dyDescent="0.3">
      <c r="A440" s="137" t="s">
        <v>443</v>
      </c>
      <c r="B440" s="86"/>
      <c r="C440" s="86"/>
      <c r="D440" s="86"/>
      <c r="E440" s="55"/>
      <c r="F440" s="75"/>
      <c r="G440" s="55"/>
      <c r="H440" s="86"/>
      <c r="I440" s="55"/>
      <c r="J440" s="86"/>
      <c r="K440" s="55"/>
      <c r="L440" s="55"/>
    </row>
    <row r="441" spans="1:14" x14ac:dyDescent="0.3">
      <c r="A441" s="137" t="s">
        <v>444</v>
      </c>
      <c r="B441" s="86"/>
      <c r="C441" s="86"/>
      <c r="D441" s="86"/>
      <c r="E441" s="55"/>
      <c r="F441" s="75"/>
      <c r="G441" s="55"/>
      <c r="H441" s="86"/>
      <c r="I441" s="55"/>
      <c r="J441" s="86"/>
      <c r="K441" s="55"/>
      <c r="L441" s="55"/>
    </row>
    <row r="442" spans="1:14" x14ac:dyDescent="0.3">
      <c r="A442" s="137" t="s">
        <v>445</v>
      </c>
      <c r="B442" s="86"/>
      <c r="C442" s="86"/>
      <c r="D442" s="86"/>
      <c r="E442" s="55"/>
      <c r="F442" s="75"/>
      <c r="G442" s="55"/>
      <c r="H442" s="86"/>
      <c r="I442" s="55"/>
      <c r="J442" s="86"/>
      <c r="K442" s="55"/>
      <c r="L442" s="55"/>
    </row>
    <row r="443" spans="1:14" x14ac:dyDescent="0.3">
      <c r="A443" s="43" t="s">
        <v>219</v>
      </c>
      <c r="B443" s="84" t="s">
        <v>229</v>
      </c>
      <c r="C443" s="66" t="s">
        <v>338</v>
      </c>
      <c r="D443" s="66" t="s">
        <v>338</v>
      </c>
      <c r="E443" s="66" t="s">
        <v>338</v>
      </c>
      <c r="F443" s="81" t="s">
        <v>338</v>
      </c>
      <c r="G443" s="66" t="s">
        <v>338</v>
      </c>
      <c r="H443" s="84" t="s">
        <v>338</v>
      </c>
      <c r="I443" s="66" t="s">
        <v>338</v>
      </c>
      <c r="J443" s="84" t="s">
        <v>338</v>
      </c>
      <c r="K443" s="66" t="s">
        <v>338</v>
      </c>
      <c r="L443" s="66" t="s">
        <v>338</v>
      </c>
      <c r="M443" s="3"/>
      <c r="N443" s="3"/>
    </row>
    <row r="444" spans="1:14" x14ac:dyDescent="0.3">
      <c r="A444" s="137" t="s">
        <v>273</v>
      </c>
      <c r="B444" s="86"/>
      <c r="C444" s="87" t="s">
        <v>548</v>
      </c>
      <c r="D444" s="86"/>
      <c r="E444" s="53" t="s">
        <v>549</v>
      </c>
      <c r="F444" s="76" t="s">
        <v>577</v>
      </c>
      <c r="G444" s="212">
        <v>1</v>
      </c>
      <c r="H444" s="232"/>
      <c r="I444" s="234"/>
      <c r="J444" s="232"/>
      <c r="K444" s="234"/>
      <c r="L444" s="234"/>
    </row>
    <row r="445" spans="1:14" ht="22.5" x14ac:dyDescent="0.3">
      <c r="A445" s="137" t="s">
        <v>272</v>
      </c>
      <c r="B445" s="86"/>
      <c r="C445" s="87"/>
      <c r="D445" s="86"/>
      <c r="E445" s="55"/>
      <c r="F445" s="75"/>
      <c r="G445" s="57"/>
      <c r="H445" s="86"/>
      <c r="I445" s="55"/>
      <c r="J445" s="86"/>
      <c r="K445" s="55"/>
      <c r="L445" s="55"/>
    </row>
    <row r="446" spans="1:14" x14ac:dyDescent="0.3">
      <c r="A446" s="137" t="s">
        <v>271</v>
      </c>
      <c r="B446" s="86"/>
      <c r="C446" s="87"/>
      <c r="D446" s="86"/>
      <c r="E446" s="55"/>
      <c r="F446" s="75"/>
      <c r="G446" s="55"/>
      <c r="H446" s="86"/>
      <c r="I446" s="55"/>
      <c r="J446" s="86"/>
      <c r="K446" s="55"/>
      <c r="L446" s="55"/>
    </row>
    <row r="447" spans="1:14" x14ac:dyDescent="0.3">
      <c r="A447" s="137" t="s">
        <v>270</v>
      </c>
      <c r="B447" s="86"/>
      <c r="C447" s="87"/>
      <c r="D447" s="86"/>
      <c r="E447" s="55"/>
      <c r="F447" s="75"/>
      <c r="G447" s="55"/>
      <c r="H447" s="86"/>
      <c r="I447" s="55"/>
      <c r="J447" s="86"/>
      <c r="K447" s="55"/>
      <c r="L447" s="55"/>
    </row>
    <row r="448" spans="1:14" x14ac:dyDescent="0.3">
      <c r="A448" s="137" t="s">
        <v>269</v>
      </c>
      <c r="B448" s="86"/>
      <c r="C448" s="86"/>
      <c r="D448" s="86"/>
      <c r="E448" s="55"/>
      <c r="F448" s="75"/>
      <c r="G448" s="55"/>
      <c r="H448" s="86"/>
      <c r="I448" s="55"/>
      <c r="J448" s="86"/>
      <c r="K448" s="55"/>
      <c r="L448" s="55"/>
    </row>
    <row r="449" spans="1:14" x14ac:dyDescent="0.3">
      <c r="A449" s="137" t="s">
        <v>446</v>
      </c>
      <c r="B449" s="86"/>
      <c r="C449" s="86"/>
      <c r="D449" s="86"/>
      <c r="E449" s="55"/>
      <c r="F449" s="75"/>
      <c r="G449" s="55"/>
      <c r="H449" s="86"/>
      <c r="I449" s="55"/>
      <c r="J449" s="86"/>
      <c r="K449" s="55"/>
      <c r="L449" s="55"/>
    </row>
    <row r="450" spans="1:14" x14ac:dyDescent="0.3">
      <c r="A450" s="137" t="s">
        <v>447</v>
      </c>
      <c r="B450" s="86"/>
      <c r="C450" s="86"/>
      <c r="D450" s="86"/>
      <c r="E450" s="55"/>
      <c r="F450" s="75"/>
      <c r="G450" s="55"/>
      <c r="H450" s="86"/>
      <c r="I450" s="55"/>
      <c r="J450" s="86"/>
      <c r="K450" s="55"/>
      <c r="L450" s="55"/>
    </row>
    <row r="451" spans="1:14" x14ac:dyDescent="0.3">
      <c r="A451" s="137" t="s">
        <v>448</v>
      </c>
      <c r="B451" s="86"/>
      <c r="C451" s="86"/>
      <c r="D451" s="86"/>
      <c r="E451" s="55"/>
      <c r="F451" s="75"/>
      <c r="G451" s="55"/>
      <c r="H451" s="86"/>
      <c r="I451" s="55"/>
      <c r="J451" s="86"/>
      <c r="K451" s="55"/>
      <c r="L451" s="55"/>
    </row>
    <row r="452" spans="1:14" x14ac:dyDescent="0.3">
      <c r="A452" s="137" t="s">
        <v>449</v>
      </c>
      <c r="B452" s="86"/>
      <c r="C452" s="86"/>
      <c r="D452" s="86"/>
      <c r="E452" s="55"/>
      <c r="F452" s="75"/>
      <c r="G452" s="55"/>
      <c r="H452" s="86"/>
      <c r="I452" s="55"/>
      <c r="J452" s="86"/>
      <c r="K452" s="55"/>
      <c r="L452" s="55"/>
    </row>
    <row r="453" spans="1:14" x14ac:dyDescent="0.3">
      <c r="A453" s="137" t="s">
        <v>450</v>
      </c>
      <c r="B453" s="86"/>
      <c r="C453" s="86"/>
      <c r="D453" s="86"/>
      <c r="E453" s="55"/>
      <c r="F453" s="75"/>
      <c r="G453" s="55"/>
      <c r="H453" s="86"/>
      <c r="I453" s="55"/>
      <c r="J453" s="86"/>
      <c r="K453" s="55"/>
      <c r="L453" s="55"/>
    </row>
    <row r="454" spans="1:14" x14ac:dyDescent="0.3">
      <c r="A454" s="43" t="s">
        <v>220</v>
      </c>
      <c r="B454" s="84" t="s">
        <v>228</v>
      </c>
      <c r="C454" s="8" t="s">
        <v>338</v>
      </c>
      <c r="D454" s="8" t="s">
        <v>338</v>
      </c>
      <c r="E454" s="8" t="s">
        <v>338</v>
      </c>
      <c r="F454" s="8" t="s">
        <v>338</v>
      </c>
      <c r="G454" s="8" t="s">
        <v>338</v>
      </c>
      <c r="H454" s="194" t="s">
        <v>338</v>
      </c>
      <c r="I454" s="8" t="s">
        <v>338</v>
      </c>
      <c r="J454" s="194" t="s">
        <v>338</v>
      </c>
      <c r="K454" s="8" t="s">
        <v>338</v>
      </c>
      <c r="L454" s="8" t="s">
        <v>338</v>
      </c>
      <c r="M454" s="3"/>
      <c r="N454" s="3"/>
    </row>
    <row r="455" spans="1:14" ht="30" x14ac:dyDescent="0.3">
      <c r="A455" s="137" t="s">
        <v>268</v>
      </c>
      <c r="B455" s="86"/>
      <c r="C455" s="87" t="s">
        <v>583</v>
      </c>
      <c r="D455" s="86"/>
      <c r="E455" s="55" t="s">
        <v>549</v>
      </c>
      <c r="F455" s="75" t="s">
        <v>582</v>
      </c>
      <c r="G455" s="248">
        <v>0.5</v>
      </c>
      <c r="H455" s="86"/>
      <c r="I455" s="55"/>
      <c r="J455" s="86"/>
      <c r="K455" s="55"/>
      <c r="L455" s="55"/>
    </row>
    <row r="456" spans="1:14" ht="22.5" x14ac:dyDescent="0.3">
      <c r="A456" s="137" t="s">
        <v>267</v>
      </c>
      <c r="B456" s="86"/>
      <c r="C456" s="87"/>
      <c r="D456" s="86"/>
      <c r="E456" s="55"/>
      <c r="F456" s="75"/>
      <c r="G456" s="57"/>
      <c r="H456" s="86"/>
      <c r="I456" s="55"/>
      <c r="J456" s="86"/>
      <c r="K456" s="55"/>
      <c r="L456" s="55"/>
    </row>
    <row r="457" spans="1:14" x14ac:dyDescent="0.3">
      <c r="A457" s="137" t="s">
        <v>266</v>
      </c>
      <c r="B457" s="86"/>
      <c r="C457" s="87"/>
      <c r="D457" s="86"/>
      <c r="E457" s="55"/>
      <c r="F457" s="75"/>
      <c r="G457" s="55"/>
      <c r="H457" s="86"/>
      <c r="I457" s="55"/>
      <c r="J457" s="86"/>
      <c r="K457" s="55"/>
      <c r="L457" s="55"/>
    </row>
    <row r="458" spans="1:14" x14ac:dyDescent="0.3">
      <c r="A458" s="137" t="s">
        <v>265</v>
      </c>
      <c r="B458" s="86"/>
      <c r="C458" s="87"/>
      <c r="D458" s="86"/>
      <c r="E458" s="55"/>
      <c r="F458" s="75"/>
      <c r="G458" s="55"/>
      <c r="H458" s="86"/>
      <c r="I458" s="55"/>
      <c r="J458" s="86"/>
      <c r="K458" s="55"/>
      <c r="L458" s="55"/>
    </row>
    <row r="459" spans="1:14" x14ac:dyDescent="0.3">
      <c r="A459" s="137" t="s">
        <v>264</v>
      </c>
      <c r="B459" s="86"/>
      <c r="C459" s="86"/>
      <c r="D459" s="86"/>
      <c r="E459" s="55"/>
      <c r="F459" s="75"/>
      <c r="G459" s="55"/>
      <c r="H459" s="86"/>
      <c r="I459" s="55"/>
      <c r="J459" s="86"/>
      <c r="K459" s="55"/>
      <c r="L459" s="55"/>
    </row>
    <row r="460" spans="1:14" x14ac:dyDescent="0.3">
      <c r="A460" s="137" t="s">
        <v>451</v>
      </c>
      <c r="B460" s="86"/>
      <c r="C460" s="86"/>
      <c r="D460" s="86"/>
      <c r="E460" s="55"/>
      <c r="F460" s="75"/>
      <c r="G460" s="55"/>
      <c r="H460" s="86"/>
      <c r="I460" s="55"/>
      <c r="J460" s="86"/>
      <c r="K460" s="55"/>
      <c r="L460" s="55"/>
    </row>
    <row r="461" spans="1:14" x14ac:dyDescent="0.3">
      <c r="A461" s="137" t="s">
        <v>452</v>
      </c>
      <c r="B461" s="86"/>
      <c r="C461" s="86"/>
      <c r="D461" s="86"/>
      <c r="E461" s="55"/>
      <c r="F461" s="75"/>
      <c r="G461" s="55"/>
      <c r="H461" s="86"/>
      <c r="I461" s="55"/>
      <c r="J461" s="86"/>
      <c r="K461" s="55"/>
      <c r="L461" s="55"/>
    </row>
    <row r="462" spans="1:14" x14ac:dyDescent="0.3">
      <c r="A462" s="137" t="s">
        <v>453</v>
      </c>
      <c r="B462" s="86"/>
      <c r="C462" s="86"/>
      <c r="D462" s="86"/>
      <c r="E462" s="55"/>
      <c r="F462" s="75"/>
      <c r="G462" s="55"/>
      <c r="H462" s="86"/>
      <c r="I462" s="55"/>
      <c r="J462" s="86"/>
      <c r="K462" s="55"/>
      <c r="L462" s="55"/>
    </row>
    <row r="463" spans="1:14" x14ac:dyDescent="0.3">
      <c r="A463" s="137" t="s">
        <v>454</v>
      </c>
      <c r="B463" s="86"/>
      <c r="C463" s="86"/>
      <c r="D463" s="86"/>
      <c r="E463" s="55"/>
      <c r="F463" s="75"/>
      <c r="G463" s="55"/>
      <c r="H463" s="86"/>
      <c r="I463" s="55"/>
      <c r="J463" s="86"/>
      <c r="K463" s="55"/>
      <c r="L463" s="55"/>
    </row>
    <row r="464" spans="1:14" x14ac:dyDescent="0.3">
      <c r="A464" s="137" t="s">
        <v>455</v>
      </c>
      <c r="B464" s="86"/>
      <c r="C464" s="86"/>
      <c r="D464" s="86"/>
      <c r="E464" s="55"/>
      <c r="F464" s="75"/>
      <c r="G464" s="55"/>
      <c r="H464" s="86"/>
      <c r="I464" s="55"/>
      <c r="J464" s="86"/>
      <c r="K464" s="55"/>
      <c r="L464" s="55"/>
    </row>
    <row r="465" spans="1:14" x14ac:dyDescent="0.3">
      <c r="A465" s="43" t="s">
        <v>221</v>
      </c>
      <c r="B465" s="84" t="s">
        <v>227</v>
      </c>
      <c r="C465" s="8" t="s">
        <v>338</v>
      </c>
      <c r="D465" s="8" t="s">
        <v>338</v>
      </c>
      <c r="E465" s="8" t="s">
        <v>338</v>
      </c>
      <c r="F465" s="8" t="s">
        <v>338</v>
      </c>
      <c r="G465" s="8" t="s">
        <v>338</v>
      </c>
      <c r="H465" s="194" t="s">
        <v>338</v>
      </c>
      <c r="I465" s="8" t="s">
        <v>338</v>
      </c>
      <c r="J465" s="194" t="s">
        <v>338</v>
      </c>
      <c r="K465" s="8" t="s">
        <v>338</v>
      </c>
      <c r="L465" s="8" t="s">
        <v>338</v>
      </c>
      <c r="M465" s="3"/>
      <c r="N465" s="3"/>
    </row>
    <row r="466" spans="1:14" ht="22.5" x14ac:dyDescent="0.3">
      <c r="A466" s="137" t="s">
        <v>263</v>
      </c>
      <c r="B466" s="86"/>
      <c r="C466" s="87" t="s">
        <v>518</v>
      </c>
      <c r="D466" s="86"/>
      <c r="E466" s="55"/>
      <c r="F466" s="75"/>
      <c r="G466" s="57"/>
      <c r="H466" s="86"/>
      <c r="I466" s="55"/>
      <c r="J466" s="86"/>
      <c r="K466" s="55"/>
      <c r="L466" s="55"/>
    </row>
    <row r="467" spans="1:14" ht="22.5" x14ac:dyDescent="0.3">
      <c r="A467" s="137" t="s">
        <v>262</v>
      </c>
      <c r="B467" s="86"/>
      <c r="C467" s="87"/>
      <c r="D467" s="86"/>
      <c r="E467" s="55"/>
      <c r="F467" s="75"/>
      <c r="G467" s="57"/>
      <c r="H467" s="86"/>
      <c r="I467" s="55"/>
      <c r="J467" s="86"/>
      <c r="K467" s="55"/>
      <c r="L467" s="55"/>
    </row>
    <row r="468" spans="1:14" x14ac:dyDescent="0.3">
      <c r="A468" s="137" t="s">
        <v>261</v>
      </c>
      <c r="B468" s="86"/>
      <c r="C468" s="87"/>
      <c r="D468" s="86"/>
      <c r="E468" s="55"/>
      <c r="F468" s="75"/>
      <c r="G468" s="55"/>
      <c r="H468" s="86"/>
      <c r="I468" s="55"/>
      <c r="J468" s="86"/>
      <c r="K468" s="55"/>
      <c r="L468" s="55"/>
    </row>
    <row r="469" spans="1:14" x14ac:dyDescent="0.3">
      <c r="A469" s="137" t="s">
        <v>260</v>
      </c>
      <c r="B469" s="86"/>
      <c r="C469" s="87"/>
      <c r="D469" s="86"/>
      <c r="E469" s="55"/>
      <c r="F469" s="75"/>
      <c r="G469" s="55"/>
      <c r="H469" s="86"/>
      <c r="I469" s="55"/>
      <c r="J469" s="86"/>
      <c r="K469" s="55"/>
      <c r="L469" s="55"/>
    </row>
    <row r="470" spans="1:14" x14ac:dyDescent="0.3">
      <c r="A470" s="137" t="s">
        <v>259</v>
      </c>
      <c r="B470" s="86"/>
      <c r="C470" s="86"/>
      <c r="D470" s="86"/>
      <c r="E470" s="55"/>
      <c r="F470" s="75"/>
      <c r="G470" s="55"/>
      <c r="H470" s="86"/>
      <c r="I470" s="55"/>
      <c r="J470" s="86"/>
      <c r="K470" s="55"/>
      <c r="L470" s="55"/>
    </row>
    <row r="471" spans="1:14" x14ac:dyDescent="0.3">
      <c r="A471" s="137" t="s">
        <v>456</v>
      </c>
      <c r="B471" s="86"/>
      <c r="C471" s="86"/>
      <c r="D471" s="86"/>
      <c r="E471" s="55"/>
      <c r="F471" s="75"/>
      <c r="G471" s="55"/>
      <c r="H471" s="86"/>
      <c r="I471" s="55"/>
      <c r="J471" s="86"/>
      <c r="K471" s="55"/>
      <c r="L471" s="55"/>
    </row>
    <row r="472" spans="1:14" x14ac:dyDescent="0.3">
      <c r="A472" s="137" t="s">
        <v>457</v>
      </c>
      <c r="B472" s="86"/>
      <c r="C472" s="86"/>
      <c r="D472" s="86"/>
      <c r="E472" s="55"/>
      <c r="F472" s="75"/>
      <c r="G472" s="55"/>
      <c r="H472" s="86"/>
      <c r="I472" s="55"/>
      <c r="J472" s="86"/>
      <c r="K472" s="55"/>
      <c r="L472" s="55"/>
    </row>
    <row r="473" spans="1:14" x14ac:dyDescent="0.3">
      <c r="A473" s="137" t="s">
        <v>458</v>
      </c>
      <c r="B473" s="86"/>
      <c r="C473" s="86"/>
      <c r="D473" s="86"/>
      <c r="E473" s="55"/>
      <c r="F473" s="75"/>
      <c r="G473" s="55"/>
      <c r="H473" s="86"/>
      <c r="I473" s="55"/>
      <c r="J473" s="86"/>
      <c r="K473" s="55"/>
      <c r="L473" s="55"/>
    </row>
    <row r="474" spans="1:14" x14ac:dyDescent="0.3">
      <c r="A474" s="137" t="s">
        <v>459</v>
      </c>
      <c r="B474" s="86"/>
      <c r="C474" s="86"/>
      <c r="D474" s="86"/>
      <c r="E474" s="55"/>
      <c r="F474" s="75"/>
      <c r="G474" s="55"/>
      <c r="H474" s="86"/>
      <c r="I474" s="55"/>
      <c r="J474" s="86"/>
      <c r="K474" s="55"/>
      <c r="L474" s="55"/>
    </row>
    <row r="475" spans="1:14" x14ac:dyDescent="0.3">
      <c r="A475" s="137" t="s">
        <v>460</v>
      </c>
      <c r="B475" s="86"/>
      <c r="C475" s="86"/>
      <c r="D475" s="86"/>
      <c r="E475" s="55"/>
      <c r="F475" s="75"/>
      <c r="G475" s="55"/>
      <c r="H475" s="86"/>
      <c r="I475" s="55"/>
      <c r="J475" s="86"/>
      <c r="K475" s="55"/>
      <c r="L475" s="55"/>
    </row>
    <row r="476" spans="1:14" x14ac:dyDescent="0.3">
      <c r="A476" s="43" t="s">
        <v>222</v>
      </c>
      <c r="B476" s="84" t="s">
        <v>226</v>
      </c>
      <c r="C476" s="8" t="s">
        <v>338</v>
      </c>
      <c r="D476" s="8" t="s">
        <v>338</v>
      </c>
      <c r="E476" s="8" t="s">
        <v>338</v>
      </c>
      <c r="F476" s="8" t="s">
        <v>338</v>
      </c>
      <c r="G476" s="8" t="s">
        <v>338</v>
      </c>
      <c r="H476" s="194" t="s">
        <v>338</v>
      </c>
      <c r="I476" s="8" t="s">
        <v>338</v>
      </c>
      <c r="J476" s="194" t="s">
        <v>338</v>
      </c>
      <c r="K476" s="8" t="s">
        <v>338</v>
      </c>
      <c r="L476" s="8" t="s">
        <v>338</v>
      </c>
      <c r="M476" s="3"/>
      <c r="N476" s="3"/>
    </row>
    <row r="477" spans="1:14" ht="22.5" x14ac:dyDescent="0.3">
      <c r="A477" s="137" t="s">
        <v>258</v>
      </c>
      <c r="B477" s="86"/>
      <c r="C477" s="87" t="s">
        <v>550</v>
      </c>
      <c r="D477" s="86"/>
      <c r="E477" s="55" t="s">
        <v>549</v>
      </c>
      <c r="F477" s="75" t="s">
        <v>578</v>
      </c>
      <c r="G477" s="213">
        <v>1</v>
      </c>
      <c r="H477" s="235"/>
      <c r="I477" s="236"/>
      <c r="J477" s="235"/>
      <c r="K477" s="236"/>
      <c r="L477" s="236"/>
    </row>
    <row r="478" spans="1:14" ht="22.5" x14ac:dyDescent="0.3">
      <c r="A478" s="137" t="s">
        <v>257</v>
      </c>
      <c r="B478" s="86"/>
      <c r="C478" s="87"/>
      <c r="D478" s="86"/>
      <c r="E478" s="55"/>
      <c r="F478" s="75"/>
      <c r="G478" s="57"/>
      <c r="H478" s="86"/>
      <c r="I478" s="55"/>
      <c r="J478" s="86"/>
      <c r="K478" s="55"/>
      <c r="L478" s="55"/>
    </row>
    <row r="479" spans="1:14" x14ac:dyDescent="0.3">
      <c r="A479" s="137" t="s">
        <v>256</v>
      </c>
      <c r="B479" s="86"/>
      <c r="C479" s="87"/>
      <c r="D479" s="86"/>
      <c r="E479" s="55"/>
      <c r="F479" s="75"/>
      <c r="G479" s="55"/>
      <c r="H479" s="86"/>
      <c r="I479" s="55"/>
      <c r="J479" s="86"/>
      <c r="K479" s="55"/>
      <c r="L479" s="55"/>
    </row>
    <row r="480" spans="1:14" x14ac:dyDescent="0.3">
      <c r="A480" s="137" t="s">
        <v>255</v>
      </c>
      <c r="B480" s="86"/>
      <c r="C480" s="87"/>
      <c r="D480" s="86"/>
      <c r="E480" s="55"/>
      <c r="F480" s="75"/>
      <c r="G480" s="55"/>
      <c r="H480" s="86"/>
      <c r="I480" s="55"/>
      <c r="J480" s="86"/>
      <c r="K480" s="55"/>
      <c r="L480" s="55"/>
    </row>
    <row r="481" spans="1:14" x14ac:dyDescent="0.3">
      <c r="A481" s="137" t="s">
        <v>254</v>
      </c>
      <c r="B481" s="86"/>
      <c r="C481" s="86"/>
      <c r="D481" s="86"/>
      <c r="E481" s="55"/>
      <c r="F481" s="75"/>
      <c r="G481" s="55"/>
      <c r="H481" s="86"/>
      <c r="I481" s="55"/>
      <c r="J481" s="86"/>
      <c r="K481" s="55"/>
      <c r="L481" s="55"/>
    </row>
    <row r="482" spans="1:14" x14ac:dyDescent="0.3">
      <c r="A482" s="137" t="s">
        <v>461</v>
      </c>
      <c r="B482" s="86"/>
      <c r="C482" s="86"/>
      <c r="D482" s="86"/>
      <c r="E482" s="55"/>
      <c r="F482" s="75"/>
      <c r="G482" s="55"/>
      <c r="H482" s="86"/>
      <c r="I482" s="55"/>
      <c r="J482" s="86"/>
      <c r="K482" s="55"/>
      <c r="L482" s="55"/>
    </row>
    <row r="483" spans="1:14" x14ac:dyDescent="0.3">
      <c r="A483" s="137" t="s">
        <v>462</v>
      </c>
      <c r="B483" s="86"/>
      <c r="C483" s="86"/>
      <c r="D483" s="86"/>
      <c r="E483" s="55"/>
      <c r="F483" s="75"/>
      <c r="G483" s="55"/>
      <c r="H483" s="86"/>
      <c r="I483" s="55"/>
      <c r="J483" s="86"/>
      <c r="K483" s="55"/>
      <c r="L483" s="55"/>
    </row>
    <row r="484" spans="1:14" x14ac:dyDescent="0.3">
      <c r="A484" s="137" t="s">
        <v>463</v>
      </c>
      <c r="B484" s="86"/>
      <c r="C484" s="86"/>
      <c r="D484" s="86"/>
      <c r="E484" s="55"/>
      <c r="F484" s="75"/>
      <c r="G484" s="55"/>
      <c r="H484" s="86"/>
      <c r="I484" s="55"/>
      <c r="J484" s="86"/>
      <c r="K484" s="55"/>
      <c r="L484" s="55"/>
    </row>
    <row r="485" spans="1:14" x14ac:dyDescent="0.3">
      <c r="A485" s="137" t="s">
        <v>464</v>
      </c>
      <c r="B485" s="86"/>
      <c r="C485" s="86"/>
      <c r="D485" s="86"/>
      <c r="E485" s="55"/>
      <c r="F485" s="75"/>
      <c r="G485" s="55"/>
      <c r="H485" s="86"/>
      <c r="I485" s="55"/>
      <c r="J485" s="86"/>
      <c r="K485" s="55"/>
      <c r="L485" s="55"/>
    </row>
    <row r="486" spans="1:14" x14ac:dyDescent="0.3">
      <c r="A486" s="137" t="s">
        <v>465</v>
      </c>
      <c r="B486" s="86"/>
      <c r="C486" s="86"/>
      <c r="D486" s="86"/>
      <c r="E486" s="55"/>
      <c r="F486" s="75"/>
      <c r="G486" s="55"/>
      <c r="H486" s="86"/>
      <c r="I486" s="55"/>
      <c r="J486" s="86"/>
      <c r="K486" s="55"/>
      <c r="L486" s="55"/>
    </row>
    <row r="487" spans="1:14" ht="37.5" x14ac:dyDescent="0.3">
      <c r="A487" s="43" t="s">
        <v>223</v>
      </c>
      <c r="B487" s="84" t="s">
        <v>225</v>
      </c>
      <c r="C487" s="8" t="s">
        <v>338</v>
      </c>
      <c r="D487" s="8" t="s">
        <v>338</v>
      </c>
      <c r="E487" s="8" t="s">
        <v>338</v>
      </c>
      <c r="F487" s="8" t="s">
        <v>338</v>
      </c>
      <c r="G487" s="8" t="s">
        <v>338</v>
      </c>
      <c r="H487" s="194" t="s">
        <v>338</v>
      </c>
      <c r="I487" s="8" t="s">
        <v>338</v>
      </c>
      <c r="J487" s="194" t="s">
        <v>338</v>
      </c>
      <c r="K487" s="8" t="s">
        <v>338</v>
      </c>
      <c r="L487" s="8" t="s">
        <v>338</v>
      </c>
      <c r="M487" s="3"/>
      <c r="N487" s="3"/>
    </row>
    <row r="488" spans="1:14" x14ac:dyDescent="0.3">
      <c r="A488" s="137" t="s">
        <v>253</v>
      </c>
      <c r="B488" s="86"/>
      <c r="C488" s="87" t="s">
        <v>551</v>
      </c>
      <c r="D488" s="86"/>
      <c r="E488" s="55" t="s">
        <v>549</v>
      </c>
      <c r="F488" s="75" t="s">
        <v>579</v>
      </c>
      <c r="G488" s="214">
        <v>1</v>
      </c>
      <c r="H488" s="235"/>
      <c r="I488" s="236"/>
      <c r="J488" s="235"/>
      <c r="K488" s="236"/>
      <c r="L488" s="236"/>
    </row>
    <row r="489" spans="1:14" ht="22.5" x14ac:dyDescent="0.3">
      <c r="A489" s="137" t="s">
        <v>252</v>
      </c>
      <c r="B489" s="86"/>
      <c r="C489" s="87"/>
      <c r="D489" s="86"/>
      <c r="E489" s="55"/>
      <c r="F489" s="75"/>
      <c r="G489" s="57"/>
      <c r="H489" s="86"/>
      <c r="I489" s="55"/>
      <c r="J489" s="86"/>
      <c r="K489" s="55"/>
      <c r="L489" s="55"/>
    </row>
    <row r="490" spans="1:14" x14ac:dyDescent="0.3">
      <c r="A490" s="137" t="s">
        <v>251</v>
      </c>
      <c r="B490" s="86"/>
      <c r="C490" s="87"/>
      <c r="D490" s="86"/>
      <c r="E490" s="55"/>
      <c r="F490" s="75"/>
      <c r="G490" s="55"/>
      <c r="H490" s="86"/>
      <c r="I490" s="55"/>
      <c r="J490" s="86"/>
      <c r="K490" s="55"/>
      <c r="L490" s="55"/>
    </row>
    <row r="491" spans="1:14" x14ac:dyDescent="0.3">
      <c r="A491" s="137" t="s">
        <v>250</v>
      </c>
      <c r="B491" s="86"/>
      <c r="C491" s="87"/>
      <c r="D491" s="86"/>
      <c r="E491" s="55"/>
      <c r="F491" s="75"/>
      <c r="G491" s="55"/>
      <c r="H491" s="86"/>
      <c r="I491" s="55"/>
      <c r="J491" s="86"/>
      <c r="K491" s="55"/>
      <c r="L491" s="55"/>
    </row>
    <row r="492" spans="1:14" x14ac:dyDescent="0.3">
      <c r="A492" s="137" t="s">
        <v>249</v>
      </c>
      <c r="B492" s="86"/>
      <c r="C492" s="86"/>
      <c r="D492" s="86"/>
      <c r="E492" s="55"/>
      <c r="F492" s="75"/>
      <c r="G492" s="55"/>
      <c r="H492" s="86"/>
      <c r="I492" s="55"/>
      <c r="J492" s="86"/>
      <c r="K492" s="55"/>
      <c r="L492" s="55"/>
    </row>
    <row r="493" spans="1:14" x14ac:dyDescent="0.3">
      <c r="A493" s="137" t="s">
        <v>466</v>
      </c>
      <c r="B493" s="86"/>
      <c r="C493" s="86"/>
      <c r="D493" s="86"/>
      <c r="E493" s="55"/>
      <c r="F493" s="75"/>
      <c r="G493" s="55"/>
      <c r="H493" s="86"/>
      <c r="I493" s="55"/>
      <c r="J493" s="86"/>
      <c r="K493" s="55"/>
      <c r="L493" s="55"/>
    </row>
    <row r="494" spans="1:14" x14ac:dyDescent="0.3">
      <c r="A494" s="137" t="s">
        <v>467</v>
      </c>
      <c r="B494" s="86"/>
      <c r="C494" s="86"/>
      <c r="D494" s="86"/>
      <c r="E494" s="55"/>
      <c r="F494" s="75"/>
      <c r="G494" s="55"/>
      <c r="H494" s="86"/>
      <c r="I494" s="55"/>
      <c r="J494" s="86"/>
      <c r="K494" s="55"/>
      <c r="L494" s="55"/>
    </row>
    <row r="495" spans="1:14" x14ac:dyDescent="0.3">
      <c r="A495" s="137" t="s">
        <v>468</v>
      </c>
      <c r="B495" s="86"/>
      <c r="C495" s="86"/>
      <c r="D495" s="86"/>
      <c r="E495" s="55"/>
      <c r="F495" s="75"/>
      <c r="G495" s="55"/>
      <c r="H495" s="86"/>
      <c r="I495" s="55"/>
      <c r="J495" s="86"/>
      <c r="K495" s="55"/>
      <c r="L495" s="55"/>
    </row>
    <row r="496" spans="1:14" x14ac:dyDescent="0.3">
      <c r="A496" s="137" t="s">
        <v>469</v>
      </c>
      <c r="B496" s="86"/>
      <c r="C496" s="86"/>
      <c r="D496" s="86"/>
      <c r="E496" s="55"/>
      <c r="F496" s="75"/>
      <c r="G496" s="55"/>
      <c r="H496" s="86"/>
      <c r="I496" s="55"/>
      <c r="J496" s="86"/>
      <c r="K496" s="55"/>
      <c r="L496" s="55"/>
    </row>
    <row r="497" spans="1:14" x14ac:dyDescent="0.3">
      <c r="A497" s="137" t="s">
        <v>470</v>
      </c>
      <c r="B497" s="86"/>
      <c r="C497" s="86"/>
      <c r="D497" s="86"/>
      <c r="E497" s="55"/>
      <c r="F497" s="75"/>
      <c r="G497" s="55"/>
      <c r="H497" s="86"/>
      <c r="I497" s="55"/>
      <c r="J497" s="86"/>
      <c r="K497" s="55"/>
      <c r="L497" s="55"/>
    </row>
    <row r="498" spans="1:14" x14ac:dyDescent="0.3">
      <c r="A498" s="43" t="s">
        <v>224</v>
      </c>
      <c r="B498" s="84" t="s">
        <v>74</v>
      </c>
      <c r="C498" s="66" t="s">
        <v>338</v>
      </c>
      <c r="D498" s="66" t="s">
        <v>338</v>
      </c>
      <c r="E498" s="66" t="s">
        <v>338</v>
      </c>
      <c r="F498" s="81" t="s">
        <v>338</v>
      </c>
      <c r="G498" s="66" t="s">
        <v>338</v>
      </c>
      <c r="H498" s="84" t="s">
        <v>338</v>
      </c>
      <c r="I498" s="66" t="s">
        <v>338</v>
      </c>
      <c r="J498" s="84" t="s">
        <v>338</v>
      </c>
      <c r="K498" s="66" t="s">
        <v>338</v>
      </c>
      <c r="L498" s="66" t="s">
        <v>338</v>
      </c>
      <c r="M498" s="3"/>
      <c r="N498" s="3"/>
    </row>
    <row r="499" spans="1:14" x14ac:dyDescent="0.3">
      <c r="A499" s="137" t="s">
        <v>248</v>
      </c>
      <c r="B499" s="86"/>
      <c r="C499" s="86" t="s">
        <v>74</v>
      </c>
      <c r="D499" s="86"/>
      <c r="E499" s="55"/>
      <c r="F499" s="237"/>
      <c r="G499" s="222"/>
      <c r="H499" s="235"/>
      <c r="I499" s="236"/>
      <c r="J499" s="235"/>
      <c r="K499" s="236"/>
      <c r="L499" s="236"/>
    </row>
    <row r="500" spans="1:14" ht="131.25" x14ac:dyDescent="0.3">
      <c r="A500" s="137" t="s">
        <v>247</v>
      </c>
      <c r="B500" s="86"/>
      <c r="C500" s="86" t="s">
        <v>556</v>
      </c>
      <c r="D500" s="86"/>
      <c r="E500" s="55"/>
      <c r="F500" s="75" t="s">
        <v>554</v>
      </c>
      <c r="G500" s="247" t="s">
        <v>600</v>
      </c>
      <c r="H500" s="86"/>
      <c r="I500" s="236"/>
      <c r="J500" s="235"/>
      <c r="K500" s="236"/>
      <c r="L500" s="236"/>
    </row>
    <row r="501" spans="1:14" x14ac:dyDescent="0.3">
      <c r="A501" s="137" t="s">
        <v>246</v>
      </c>
      <c r="B501" s="86"/>
      <c r="C501" s="87"/>
      <c r="D501" s="86"/>
      <c r="E501" s="55"/>
      <c r="F501" s="75"/>
      <c r="G501" s="55"/>
      <c r="H501" s="86"/>
      <c r="I501" s="55"/>
      <c r="J501" s="86"/>
      <c r="K501" s="55"/>
      <c r="L501" s="55"/>
    </row>
    <row r="502" spans="1:14" x14ac:dyDescent="0.3">
      <c r="A502" s="137" t="s">
        <v>245</v>
      </c>
      <c r="B502" s="86"/>
      <c r="C502" s="87"/>
      <c r="D502" s="86"/>
      <c r="E502" s="55"/>
      <c r="F502" s="75"/>
      <c r="G502" s="55"/>
      <c r="H502" s="86"/>
      <c r="I502" s="55"/>
      <c r="J502" s="86"/>
      <c r="K502" s="55"/>
      <c r="L502" s="55"/>
    </row>
    <row r="503" spans="1:14" x14ac:dyDescent="0.3">
      <c r="A503" s="137" t="s">
        <v>244</v>
      </c>
      <c r="B503" s="86"/>
      <c r="C503" s="86"/>
      <c r="D503" s="86"/>
      <c r="E503" s="55"/>
      <c r="F503" s="75"/>
      <c r="G503" s="55"/>
      <c r="H503" s="86"/>
      <c r="I503" s="55"/>
      <c r="J503" s="86"/>
      <c r="K503" s="55"/>
      <c r="L503" s="55"/>
    </row>
    <row r="504" spans="1:14" x14ac:dyDescent="0.3">
      <c r="A504" s="137" t="s">
        <v>471</v>
      </c>
      <c r="B504" s="86"/>
      <c r="C504" s="86"/>
      <c r="D504" s="86"/>
      <c r="E504" s="55"/>
      <c r="F504" s="75"/>
      <c r="G504" s="55"/>
      <c r="H504" s="86"/>
      <c r="I504" s="55"/>
      <c r="J504" s="86"/>
      <c r="K504" s="55"/>
      <c r="L504" s="55"/>
    </row>
    <row r="505" spans="1:14" x14ac:dyDescent="0.3">
      <c r="A505" s="137" t="s">
        <v>472</v>
      </c>
      <c r="B505" s="86"/>
      <c r="C505" s="86"/>
      <c r="D505" s="86"/>
      <c r="E505" s="55"/>
      <c r="F505" s="75"/>
      <c r="G505" s="55"/>
      <c r="H505" s="86"/>
      <c r="I505" s="55"/>
      <c r="J505" s="86"/>
      <c r="K505" s="55"/>
      <c r="L505" s="55"/>
    </row>
    <row r="506" spans="1:14" x14ac:dyDescent="0.3">
      <c r="A506" s="137" t="s">
        <v>473</v>
      </c>
      <c r="B506" s="86"/>
      <c r="C506" s="86"/>
      <c r="D506" s="86"/>
      <c r="E506" s="55"/>
      <c r="F506" s="75"/>
      <c r="G506" s="55"/>
      <c r="H506" s="86"/>
      <c r="I506" s="55"/>
      <c r="J506" s="86"/>
      <c r="K506" s="55"/>
      <c r="L506" s="55"/>
    </row>
    <row r="507" spans="1:14" x14ac:dyDescent="0.3">
      <c r="A507" s="137" t="s">
        <v>474</v>
      </c>
      <c r="B507" s="86"/>
      <c r="C507" s="86"/>
      <c r="D507" s="86"/>
      <c r="E507" s="55"/>
      <c r="F507" s="75"/>
      <c r="G507" s="55"/>
      <c r="H507" s="86"/>
      <c r="I507" s="55"/>
      <c r="J507" s="86"/>
      <c r="K507" s="55"/>
      <c r="L507" s="55"/>
    </row>
    <row r="508" spans="1:14" x14ac:dyDescent="0.3">
      <c r="A508" s="85" t="s">
        <v>475</v>
      </c>
      <c r="B508" s="86"/>
      <c r="C508" s="86"/>
      <c r="D508" s="86"/>
      <c r="E508" s="55"/>
      <c r="F508" s="75"/>
      <c r="G508" s="55"/>
      <c r="H508" s="86"/>
      <c r="I508" s="55"/>
      <c r="J508" s="86"/>
      <c r="K508" s="55"/>
      <c r="L508" s="55"/>
    </row>
    <row r="509" spans="1:14" ht="26.25" customHeight="1" x14ac:dyDescent="0.3">
      <c r="A509" s="141" t="s">
        <v>284</v>
      </c>
      <c r="B509" s="140"/>
      <c r="C509" s="140"/>
      <c r="D509" s="140"/>
      <c r="E509" s="140"/>
      <c r="F509" s="190"/>
      <c r="G509" s="140"/>
      <c r="H509" s="140"/>
      <c r="I509" s="140"/>
      <c r="J509" s="140"/>
      <c r="K509" s="140"/>
      <c r="L509" s="140"/>
      <c r="M509" s="140"/>
      <c r="N509" s="140"/>
    </row>
    <row r="510" spans="1:14" ht="21.75" customHeight="1" x14ac:dyDescent="0.3">
      <c r="A510" s="141" t="s">
        <v>286</v>
      </c>
      <c r="B510" s="141"/>
      <c r="C510" s="141"/>
      <c r="D510" s="141"/>
      <c r="E510" s="141"/>
      <c r="F510" s="185"/>
      <c r="G510" s="141"/>
      <c r="H510" s="141"/>
      <c r="I510" s="141"/>
      <c r="J510" s="141"/>
      <c r="K510" s="141"/>
      <c r="L510" s="141"/>
      <c r="M510" s="141"/>
      <c r="N510" s="141"/>
    </row>
    <row r="511" spans="1:14" ht="25.5" customHeight="1" x14ac:dyDescent="0.3">
      <c r="A511" s="139" t="s">
        <v>285</v>
      </c>
      <c r="B511" s="139"/>
      <c r="C511" s="139"/>
      <c r="D511" s="139"/>
      <c r="E511" s="139"/>
      <c r="F511" s="47"/>
      <c r="G511" s="139"/>
      <c r="H511" s="139"/>
      <c r="I511" s="139"/>
      <c r="J511" s="139"/>
      <c r="K511" s="139"/>
      <c r="L511" s="139"/>
      <c r="M511" s="139"/>
      <c r="N511" s="139"/>
    </row>
    <row r="512" spans="1:14" x14ac:dyDescent="0.3">
      <c r="A512" s="46"/>
      <c r="B512" s="3"/>
      <c r="C512" s="3"/>
      <c r="D512" s="3"/>
      <c r="E512" s="3"/>
      <c r="F512" s="177"/>
      <c r="G512" s="3"/>
      <c r="H512" s="35"/>
      <c r="I512" s="3"/>
      <c r="J512" s="35"/>
      <c r="K512" s="3"/>
      <c r="L512" s="3"/>
      <c r="M512" s="3"/>
      <c r="N512" s="3"/>
    </row>
    <row r="513" spans="1:14" x14ac:dyDescent="0.3">
      <c r="A513" s="47"/>
      <c r="B513" s="3"/>
      <c r="C513" s="3"/>
      <c r="D513" s="3"/>
      <c r="E513" s="3"/>
      <c r="F513" s="177"/>
      <c r="G513" s="3"/>
      <c r="H513" s="35"/>
      <c r="I513" s="3"/>
      <c r="J513" s="35"/>
      <c r="K513" s="3"/>
      <c r="L513" s="3"/>
      <c r="M513" s="3"/>
      <c r="N513" s="3"/>
    </row>
    <row r="514" spans="1:14" x14ac:dyDescent="0.3">
      <c r="A514" s="48"/>
      <c r="B514" s="39"/>
      <c r="C514" s="39"/>
      <c r="D514" s="39"/>
      <c r="E514" s="39"/>
      <c r="F514" s="189"/>
      <c r="G514" s="39"/>
      <c r="H514" s="32"/>
      <c r="I514" s="39"/>
      <c r="J514" s="32"/>
      <c r="K514" s="39"/>
      <c r="L514" s="39"/>
      <c r="M514" s="39"/>
      <c r="N514" s="39"/>
    </row>
    <row r="515" spans="1:14" x14ac:dyDescent="0.3">
      <c r="A515" s="141" t="s">
        <v>287</v>
      </c>
      <c r="B515" s="141"/>
      <c r="C515" s="141"/>
      <c r="D515" s="141"/>
      <c r="E515" s="141"/>
      <c r="F515" s="185"/>
      <c r="G515" s="141"/>
      <c r="H515" s="141"/>
      <c r="I515" s="141"/>
      <c r="J515" s="141"/>
      <c r="K515" s="141"/>
      <c r="L515" s="141"/>
      <c r="M515" s="141"/>
      <c r="N515" s="141"/>
    </row>
    <row r="516" spans="1:14" x14ac:dyDescent="0.3">
      <c r="A516" s="71"/>
      <c r="B516" s="71"/>
      <c r="C516" s="71"/>
      <c r="D516" s="71"/>
      <c r="E516" s="71"/>
      <c r="F516" s="185"/>
      <c r="G516" s="71"/>
      <c r="H516" s="141"/>
      <c r="I516" s="71"/>
      <c r="J516" s="141"/>
      <c r="K516" s="71"/>
      <c r="L516" s="71"/>
      <c r="M516" s="71"/>
      <c r="N516" s="71"/>
    </row>
    <row r="517" spans="1:14" ht="273" customHeight="1" x14ac:dyDescent="0.3">
      <c r="A517" s="90" t="s">
        <v>154</v>
      </c>
      <c r="B517" s="81" t="s">
        <v>9</v>
      </c>
      <c r="C517" s="81" t="s">
        <v>73</v>
      </c>
      <c r="D517" s="81" t="s">
        <v>476</v>
      </c>
      <c r="E517" s="81" t="s">
        <v>361</v>
      </c>
      <c r="F517" s="81" t="s">
        <v>362</v>
      </c>
      <c r="G517" s="81" t="s">
        <v>363</v>
      </c>
      <c r="H517" s="84" t="s">
        <v>364</v>
      </c>
      <c r="I517" s="3"/>
      <c r="J517" s="35"/>
      <c r="K517" s="3"/>
      <c r="L517" s="3"/>
    </row>
    <row r="518" spans="1:14" x14ac:dyDescent="0.3">
      <c r="A518" s="45" t="s">
        <v>187</v>
      </c>
      <c r="B518" s="24">
        <v>2</v>
      </c>
      <c r="C518" s="24">
        <v>3</v>
      </c>
      <c r="D518" s="45" t="s">
        <v>188</v>
      </c>
      <c r="E518" s="81">
        <v>5</v>
      </c>
      <c r="F518" s="81">
        <v>6</v>
      </c>
      <c r="G518" s="45" t="s">
        <v>219</v>
      </c>
      <c r="H518" s="84">
        <v>8</v>
      </c>
      <c r="I518" s="3"/>
      <c r="J518" s="35"/>
      <c r="K518" s="3"/>
      <c r="L518" s="3"/>
      <c r="M518" s="3"/>
      <c r="N518" s="3"/>
    </row>
    <row r="519" spans="1:14" ht="37.5" x14ac:dyDescent="0.3">
      <c r="A519" s="43" t="s">
        <v>187</v>
      </c>
      <c r="B519" s="26" t="str">
        <f t="shared" ref="B519:C538" si="37">C36</f>
        <v>поселок Притеречный</v>
      </c>
      <c r="C519" s="218" t="str">
        <f t="shared" si="37"/>
        <v xml:space="preserve"> Капитальный ремонт  МБОУ СОШ п. Притеречного Моздок-ского района </v>
      </c>
      <c r="D519" s="14" t="s">
        <v>584</v>
      </c>
      <c r="E519" s="237">
        <v>889</v>
      </c>
      <c r="F519" s="75" t="s">
        <v>563</v>
      </c>
      <c r="G519" s="75">
        <v>1623</v>
      </c>
      <c r="H519" s="86" t="s">
        <v>585</v>
      </c>
      <c r="I519" s="3"/>
      <c r="J519" s="35"/>
      <c r="K519" s="3"/>
      <c r="L519" s="3"/>
      <c r="M519" s="3"/>
      <c r="N519" s="3"/>
    </row>
    <row r="520" spans="1:14" x14ac:dyDescent="0.3">
      <c r="A520" s="43" t="s">
        <v>190</v>
      </c>
      <c r="B520" s="26">
        <f t="shared" si="37"/>
        <v>0</v>
      </c>
      <c r="C520" s="26">
        <f t="shared" si="37"/>
        <v>0</v>
      </c>
      <c r="D520" s="14"/>
      <c r="E520" s="75"/>
      <c r="F520" s="181"/>
      <c r="G520" s="14"/>
      <c r="H520" s="193"/>
      <c r="I520" s="3"/>
      <c r="J520" s="35"/>
      <c r="K520" s="3"/>
      <c r="L520" s="3"/>
      <c r="M520" s="3"/>
      <c r="N520" s="3"/>
    </row>
    <row r="521" spans="1:14" x14ac:dyDescent="0.3">
      <c r="A521" s="43" t="s">
        <v>189</v>
      </c>
      <c r="B521" s="26">
        <f t="shared" si="37"/>
        <v>0</v>
      </c>
      <c r="C521" s="26">
        <f t="shared" si="37"/>
        <v>0</v>
      </c>
      <c r="D521" s="14"/>
      <c r="E521" s="75"/>
      <c r="F521" s="181"/>
      <c r="G521" s="14"/>
      <c r="H521" s="193"/>
      <c r="I521" s="3"/>
      <c r="J521" s="35"/>
      <c r="K521" s="3"/>
      <c r="L521" s="3"/>
      <c r="M521" s="3"/>
      <c r="N521" s="3"/>
    </row>
    <row r="522" spans="1:14" x14ac:dyDescent="0.3">
      <c r="A522" s="43" t="s">
        <v>188</v>
      </c>
      <c r="B522" s="26">
        <f t="shared" si="37"/>
        <v>0</v>
      </c>
      <c r="C522" s="26">
        <f t="shared" si="37"/>
        <v>0</v>
      </c>
      <c r="D522" s="14"/>
      <c r="E522" s="75"/>
      <c r="F522" s="181"/>
      <c r="G522" s="14"/>
      <c r="H522" s="193"/>
      <c r="I522" s="3"/>
      <c r="J522" s="35"/>
      <c r="K522" s="3"/>
      <c r="L522" s="3"/>
      <c r="M522" s="3"/>
      <c r="N522" s="3"/>
    </row>
    <row r="523" spans="1:14" x14ac:dyDescent="0.3">
      <c r="A523" s="43" t="s">
        <v>217</v>
      </c>
      <c r="B523" s="26">
        <f t="shared" si="37"/>
        <v>0</v>
      </c>
      <c r="C523" s="26">
        <f t="shared" si="37"/>
        <v>0</v>
      </c>
      <c r="D523" s="14"/>
      <c r="E523" s="75"/>
      <c r="F523" s="181"/>
      <c r="G523" s="14"/>
      <c r="H523" s="193"/>
      <c r="I523" s="3"/>
      <c r="J523" s="35"/>
      <c r="K523" s="3"/>
      <c r="L523" s="3"/>
      <c r="M523" s="3"/>
      <c r="N523" s="3"/>
    </row>
    <row r="524" spans="1:14" x14ac:dyDescent="0.3">
      <c r="A524" s="43" t="s">
        <v>218</v>
      </c>
      <c r="B524" s="26">
        <f t="shared" si="37"/>
        <v>0</v>
      </c>
      <c r="C524" s="26">
        <f t="shared" si="37"/>
        <v>0</v>
      </c>
      <c r="D524" s="53"/>
      <c r="E524" s="76"/>
      <c r="F524" s="76"/>
      <c r="G524" s="53"/>
      <c r="H524" s="87"/>
      <c r="I524" s="39"/>
      <c r="J524" s="32"/>
      <c r="K524" s="39"/>
      <c r="L524" s="39"/>
      <c r="M524" s="39"/>
      <c r="N524" s="39"/>
    </row>
    <row r="525" spans="1:14" x14ac:dyDescent="0.3">
      <c r="A525" s="43" t="s">
        <v>219</v>
      </c>
      <c r="B525" s="26">
        <f t="shared" si="37"/>
        <v>0</v>
      </c>
      <c r="C525" s="26">
        <f t="shared" si="37"/>
        <v>0</v>
      </c>
      <c r="D525" s="14"/>
      <c r="E525" s="75"/>
      <c r="F525" s="181"/>
      <c r="G525" s="14"/>
      <c r="H525" s="193"/>
      <c r="I525" s="3"/>
      <c r="J525" s="35"/>
      <c r="K525" s="3"/>
      <c r="L525" s="3"/>
    </row>
    <row r="526" spans="1:14" x14ac:dyDescent="0.3">
      <c r="A526" s="43" t="s">
        <v>220</v>
      </c>
      <c r="B526" s="26">
        <f t="shared" si="37"/>
        <v>0</v>
      </c>
      <c r="C526" s="26">
        <f t="shared" si="37"/>
        <v>0</v>
      </c>
      <c r="D526" s="14"/>
      <c r="E526" s="75"/>
      <c r="F526" s="181"/>
      <c r="G526" s="14"/>
      <c r="H526" s="193"/>
      <c r="I526" s="3"/>
      <c r="J526" s="35"/>
      <c r="K526" s="3"/>
      <c r="L526" s="3"/>
    </row>
    <row r="527" spans="1:14" x14ac:dyDescent="0.3">
      <c r="A527" s="43" t="s">
        <v>221</v>
      </c>
      <c r="B527" s="26">
        <f t="shared" si="37"/>
        <v>0</v>
      </c>
      <c r="C527" s="26">
        <f t="shared" si="37"/>
        <v>0</v>
      </c>
      <c r="D527" s="14"/>
      <c r="E527" s="75"/>
      <c r="F527" s="181"/>
      <c r="G527" s="14"/>
      <c r="H527" s="193"/>
      <c r="I527" s="3"/>
      <c r="J527" s="35"/>
      <c r="K527" s="3"/>
      <c r="L527" s="3"/>
    </row>
    <row r="528" spans="1:14" x14ac:dyDescent="0.3">
      <c r="A528" s="43" t="s">
        <v>222</v>
      </c>
      <c r="B528" s="26">
        <f t="shared" si="37"/>
        <v>0</v>
      </c>
      <c r="C528" s="26">
        <f t="shared" si="37"/>
        <v>0</v>
      </c>
      <c r="D528" s="53"/>
      <c r="E528" s="76"/>
      <c r="F528" s="76"/>
      <c r="G528" s="53"/>
      <c r="H528" s="87"/>
      <c r="I528" s="39"/>
      <c r="J528" s="32"/>
      <c r="K528" s="39"/>
      <c r="L528" s="39"/>
      <c r="M528" s="39"/>
      <c r="N528" s="39"/>
    </row>
    <row r="529" spans="1:14" x14ac:dyDescent="0.3">
      <c r="A529" s="43" t="s">
        <v>223</v>
      </c>
      <c r="B529" s="26">
        <f t="shared" si="37"/>
        <v>0</v>
      </c>
      <c r="C529" s="26">
        <f t="shared" si="37"/>
        <v>0</v>
      </c>
      <c r="D529" s="14"/>
      <c r="E529" s="75"/>
      <c r="F529" s="181"/>
      <c r="G529" s="14"/>
      <c r="H529" s="193"/>
      <c r="I529" s="3"/>
      <c r="J529" s="35"/>
      <c r="K529" s="3"/>
      <c r="L529" s="3"/>
      <c r="M529" s="3"/>
      <c r="N529" s="3"/>
    </row>
    <row r="530" spans="1:14" x14ac:dyDescent="0.3">
      <c r="A530" s="43" t="s">
        <v>224</v>
      </c>
      <c r="B530" s="26">
        <f t="shared" si="37"/>
        <v>0</v>
      </c>
      <c r="C530" s="26">
        <f t="shared" si="37"/>
        <v>0</v>
      </c>
      <c r="D530" s="14"/>
      <c r="E530" s="75"/>
      <c r="F530" s="181"/>
      <c r="G530" s="14"/>
      <c r="H530" s="193"/>
      <c r="I530" s="3"/>
      <c r="J530" s="35"/>
      <c r="K530" s="3"/>
      <c r="L530" s="3"/>
      <c r="M530" s="3"/>
      <c r="N530" s="3"/>
    </row>
    <row r="531" spans="1:14" x14ac:dyDescent="0.3">
      <c r="A531" s="43" t="s">
        <v>341</v>
      </c>
      <c r="B531" s="26">
        <f t="shared" si="37"/>
        <v>0</v>
      </c>
      <c r="C531" s="26">
        <f t="shared" si="37"/>
        <v>0</v>
      </c>
      <c r="D531" s="14"/>
      <c r="E531" s="75"/>
      <c r="F531" s="181"/>
      <c r="G531" s="14"/>
      <c r="H531" s="193"/>
      <c r="I531" s="3"/>
      <c r="J531" s="35"/>
      <c r="K531" s="3"/>
      <c r="L531" s="3"/>
      <c r="M531" s="3"/>
      <c r="N531" s="3"/>
    </row>
    <row r="532" spans="1:14" x14ac:dyDescent="0.3">
      <c r="A532" s="43" t="s">
        <v>342</v>
      </c>
      <c r="B532" s="26">
        <f t="shared" si="37"/>
        <v>0</v>
      </c>
      <c r="C532" s="26">
        <f t="shared" si="37"/>
        <v>0</v>
      </c>
      <c r="D532" s="14"/>
      <c r="E532" s="75"/>
      <c r="F532" s="181"/>
      <c r="G532" s="14"/>
      <c r="H532" s="193"/>
      <c r="I532" s="3"/>
      <c r="J532" s="35"/>
      <c r="K532" s="3"/>
      <c r="L532" s="3"/>
      <c r="M532" s="3"/>
      <c r="N532" s="3"/>
    </row>
    <row r="533" spans="1:14" x14ac:dyDescent="0.3">
      <c r="A533" s="43" t="s">
        <v>343</v>
      </c>
      <c r="B533" s="26">
        <f t="shared" si="37"/>
        <v>0</v>
      </c>
      <c r="C533" s="26">
        <f t="shared" si="37"/>
        <v>0</v>
      </c>
      <c r="D533" s="14"/>
      <c r="E533" s="75"/>
      <c r="F533" s="181"/>
      <c r="G533" s="14"/>
      <c r="H533" s="193"/>
      <c r="I533" s="3"/>
      <c r="J533" s="35"/>
      <c r="K533" s="3"/>
      <c r="L533" s="3"/>
      <c r="M533" s="3"/>
      <c r="N533" s="3"/>
    </row>
    <row r="534" spans="1:14" x14ac:dyDescent="0.3">
      <c r="A534" s="43" t="s">
        <v>344</v>
      </c>
      <c r="B534" s="26">
        <f t="shared" si="37"/>
        <v>0</v>
      </c>
      <c r="C534" s="26">
        <f t="shared" si="37"/>
        <v>0</v>
      </c>
      <c r="D534" s="14"/>
      <c r="E534" s="14"/>
      <c r="F534" s="181"/>
      <c r="G534" s="14"/>
      <c r="H534" s="193"/>
      <c r="I534" s="3"/>
      <c r="J534" s="35"/>
      <c r="K534" s="3"/>
      <c r="L534" s="3"/>
      <c r="M534" s="3"/>
      <c r="N534" s="3"/>
    </row>
    <row r="535" spans="1:14" x14ac:dyDescent="0.3">
      <c r="A535" s="43" t="s">
        <v>347</v>
      </c>
      <c r="B535" s="26">
        <f t="shared" si="37"/>
        <v>0</v>
      </c>
      <c r="C535" s="26">
        <f t="shared" si="37"/>
        <v>0</v>
      </c>
      <c r="D535" s="53"/>
      <c r="E535" s="53"/>
      <c r="F535" s="76"/>
      <c r="G535" s="53"/>
      <c r="H535" s="87"/>
      <c r="I535" s="39"/>
      <c r="J535" s="32"/>
      <c r="K535" s="39"/>
      <c r="L535" s="39"/>
      <c r="M535" s="39"/>
      <c r="N535" s="39"/>
    </row>
    <row r="536" spans="1:14" x14ac:dyDescent="0.3">
      <c r="A536" s="43" t="s">
        <v>348</v>
      </c>
      <c r="B536" s="26">
        <f t="shared" si="37"/>
        <v>0</v>
      </c>
      <c r="C536" s="26">
        <f t="shared" si="37"/>
        <v>0</v>
      </c>
      <c r="D536" s="14"/>
      <c r="E536" s="14"/>
      <c r="F536" s="181"/>
      <c r="G536" s="14"/>
      <c r="H536" s="193"/>
      <c r="I536" s="3"/>
      <c r="J536" s="35"/>
      <c r="K536" s="3"/>
      <c r="L536" s="3"/>
    </row>
    <row r="537" spans="1:14" x14ac:dyDescent="0.3">
      <c r="A537" s="43" t="s">
        <v>345</v>
      </c>
      <c r="B537" s="26">
        <f t="shared" si="37"/>
        <v>0</v>
      </c>
      <c r="C537" s="26">
        <f t="shared" si="37"/>
        <v>0</v>
      </c>
      <c r="D537" s="14"/>
      <c r="E537" s="14"/>
      <c r="F537" s="181"/>
      <c r="G537" s="14"/>
      <c r="H537" s="193"/>
      <c r="I537" s="3"/>
      <c r="J537" s="35"/>
      <c r="K537" s="3"/>
      <c r="L537" s="3"/>
    </row>
    <row r="538" spans="1:14" x14ac:dyDescent="0.3">
      <c r="A538" s="43" t="s">
        <v>346</v>
      </c>
      <c r="B538" s="26">
        <f t="shared" si="37"/>
        <v>0</v>
      </c>
      <c r="C538" s="26">
        <f t="shared" si="37"/>
        <v>0</v>
      </c>
      <c r="D538" s="14"/>
      <c r="E538" s="14"/>
      <c r="F538" s="181"/>
      <c r="G538" s="14"/>
      <c r="H538" s="193"/>
      <c r="I538" s="3"/>
      <c r="J538" s="35"/>
      <c r="K538" s="3"/>
      <c r="L538" s="3"/>
    </row>
    <row r="539" spans="1:14" x14ac:dyDescent="0.3">
      <c r="A539" s="46"/>
      <c r="B539" s="3"/>
      <c r="C539" s="3"/>
      <c r="D539" s="3"/>
      <c r="E539" s="3"/>
      <c r="F539" s="177"/>
      <c r="G539" s="3"/>
      <c r="H539" s="35"/>
      <c r="I539" s="3"/>
      <c r="J539" s="35"/>
      <c r="K539" s="3"/>
      <c r="L539" s="3"/>
    </row>
    <row r="540" spans="1:14" x14ac:dyDescent="0.3">
      <c r="A540" s="46"/>
      <c r="B540" s="3"/>
      <c r="C540" s="3"/>
      <c r="D540" s="3"/>
      <c r="E540" s="3"/>
      <c r="F540" s="177"/>
      <c r="G540" s="3"/>
      <c r="H540" s="35"/>
      <c r="I540" s="3"/>
      <c r="J540" s="35"/>
      <c r="K540" s="3"/>
      <c r="L540" s="3"/>
    </row>
    <row r="541" spans="1:14" x14ac:dyDescent="0.3">
      <c r="A541" s="47"/>
      <c r="B541" s="3"/>
      <c r="C541" s="3"/>
      <c r="D541" s="3"/>
      <c r="E541" s="3"/>
      <c r="F541" s="177"/>
      <c r="G541" s="3"/>
      <c r="H541" s="35"/>
      <c r="I541" s="3"/>
      <c r="J541" s="35"/>
      <c r="K541" s="3"/>
      <c r="L541" s="3"/>
    </row>
    <row r="542" spans="1:14" ht="49.5" customHeight="1" x14ac:dyDescent="0.3">
      <c r="A542" s="250" t="s">
        <v>288</v>
      </c>
      <c r="B542" s="250"/>
      <c r="C542" s="250"/>
      <c r="D542" s="250"/>
      <c r="E542" s="250"/>
      <c r="F542" s="250"/>
      <c r="G542" s="250"/>
      <c r="H542" s="250"/>
      <c r="I542" s="250"/>
      <c r="J542" s="250"/>
      <c r="K542" s="250"/>
      <c r="L542" s="250"/>
      <c r="M542" s="250"/>
      <c r="N542" s="250"/>
    </row>
    <row r="543" spans="1:14" x14ac:dyDescent="0.3">
      <c r="A543" s="77"/>
      <c r="B543" s="77"/>
      <c r="C543" s="77"/>
      <c r="D543" s="77"/>
      <c r="E543" s="77"/>
      <c r="F543" s="191"/>
      <c r="G543" s="77"/>
      <c r="H543" s="200"/>
      <c r="I543" s="77"/>
      <c r="J543" s="200"/>
      <c r="K543" s="77"/>
      <c r="L543" s="77"/>
      <c r="M543" s="77"/>
      <c r="N543" s="77"/>
    </row>
    <row r="544" spans="1:14" ht="237" customHeight="1" x14ac:dyDescent="0.3">
      <c r="A544" s="45" t="s">
        <v>154</v>
      </c>
      <c r="B544" s="24" t="s">
        <v>9</v>
      </c>
      <c r="C544" s="24" t="s">
        <v>289</v>
      </c>
      <c r="D544" s="24" t="s">
        <v>290</v>
      </c>
      <c r="E544" s="24" t="s">
        <v>71</v>
      </c>
      <c r="F544" s="81" t="s">
        <v>291</v>
      </c>
      <c r="G544" s="24" t="s">
        <v>292</v>
      </c>
      <c r="H544" s="35"/>
      <c r="I544" s="3"/>
      <c r="J544" s="35"/>
      <c r="K544" s="3"/>
      <c r="L544" s="3"/>
      <c r="M544" s="3"/>
      <c r="N544" s="3"/>
    </row>
    <row r="545" spans="1:14" x14ac:dyDescent="0.3">
      <c r="A545" s="43" t="s">
        <v>187</v>
      </c>
      <c r="B545" s="8">
        <v>2</v>
      </c>
      <c r="C545" s="43" t="s">
        <v>189</v>
      </c>
      <c r="D545" s="43" t="s">
        <v>188</v>
      </c>
      <c r="E545" s="8">
        <v>5</v>
      </c>
      <c r="F545" s="73" t="s">
        <v>218</v>
      </c>
      <c r="G545" s="43" t="s">
        <v>219</v>
      </c>
      <c r="H545" s="35"/>
      <c r="I545" s="3"/>
      <c r="J545" s="35"/>
      <c r="K545" s="3"/>
      <c r="L545" s="3"/>
      <c r="M545" s="3"/>
      <c r="N545" s="3"/>
    </row>
    <row r="546" spans="1:14" x14ac:dyDescent="0.3">
      <c r="A546" s="43" t="s">
        <v>187</v>
      </c>
      <c r="B546" s="26"/>
      <c r="C546" s="14"/>
      <c r="D546" s="14"/>
      <c r="E546" s="14"/>
      <c r="F546" s="181"/>
      <c r="G546" s="14"/>
      <c r="H546" s="35"/>
      <c r="I546" s="3"/>
      <c r="J546" s="35"/>
      <c r="K546" s="3"/>
      <c r="L546" s="3"/>
      <c r="M546" s="3"/>
      <c r="N546" s="3"/>
    </row>
    <row r="547" spans="1:14" x14ac:dyDescent="0.3">
      <c r="A547" s="43" t="s">
        <v>190</v>
      </c>
      <c r="B547" s="26">
        <f t="shared" ref="B547:B565" si="38">C37</f>
        <v>0</v>
      </c>
      <c r="C547" s="14"/>
      <c r="D547" s="14"/>
      <c r="E547" s="14"/>
      <c r="F547" s="181"/>
      <c r="G547" s="14"/>
      <c r="H547" s="35"/>
      <c r="I547" s="3"/>
      <c r="J547" s="35"/>
      <c r="K547" s="3"/>
      <c r="L547" s="3"/>
      <c r="M547" s="3"/>
      <c r="N547" s="3"/>
    </row>
    <row r="548" spans="1:14" x14ac:dyDescent="0.3">
      <c r="A548" s="43" t="s">
        <v>189</v>
      </c>
      <c r="B548" s="26">
        <f t="shared" si="38"/>
        <v>0</v>
      </c>
      <c r="C548" s="14"/>
      <c r="D548" s="14"/>
      <c r="E548" s="14"/>
      <c r="F548" s="181"/>
      <c r="G548" s="14"/>
      <c r="H548" s="35"/>
      <c r="I548" s="3"/>
      <c r="J548" s="35"/>
      <c r="K548" s="3"/>
      <c r="L548" s="3"/>
      <c r="M548" s="3"/>
      <c r="N548" s="3"/>
    </row>
    <row r="549" spans="1:14" x14ac:dyDescent="0.3">
      <c r="A549" s="43" t="s">
        <v>188</v>
      </c>
      <c r="B549" s="26">
        <f t="shared" si="38"/>
        <v>0</v>
      </c>
      <c r="C549" s="14"/>
      <c r="D549" s="14"/>
      <c r="E549" s="14"/>
      <c r="F549" s="181"/>
      <c r="G549" s="14"/>
      <c r="H549" s="35"/>
      <c r="I549" s="3"/>
      <c r="J549" s="35"/>
      <c r="K549" s="3"/>
      <c r="L549" s="3"/>
      <c r="M549" s="3"/>
      <c r="N549" s="3"/>
    </row>
    <row r="550" spans="1:14" x14ac:dyDescent="0.3">
      <c r="A550" s="45" t="s">
        <v>217</v>
      </c>
      <c r="B550" s="26">
        <f t="shared" si="38"/>
        <v>0</v>
      </c>
      <c r="C550" s="53"/>
      <c r="D550" s="53"/>
      <c r="E550" s="53"/>
      <c r="F550" s="76"/>
      <c r="G550" s="53"/>
      <c r="H550" s="32"/>
      <c r="I550" s="39"/>
      <c r="J550" s="32"/>
      <c r="K550" s="39"/>
      <c r="L550" s="39"/>
      <c r="M550" s="39"/>
      <c r="N550" s="39"/>
    </row>
    <row r="551" spans="1:14" x14ac:dyDescent="0.3">
      <c r="A551" s="43" t="s">
        <v>218</v>
      </c>
      <c r="B551" s="26">
        <f t="shared" si="38"/>
        <v>0</v>
      </c>
      <c r="C551" s="14"/>
      <c r="D551" s="14"/>
      <c r="E551" s="14"/>
      <c r="F551" s="181"/>
      <c r="G551" s="14"/>
      <c r="H551" s="35"/>
      <c r="I551" s="3"/>
      <c r="J551" s="35"/>
      <c r="K551" s="3"/>
      <c r="L551" s="3"/>
    </row>
    <row r="552" spans="1:14" x14ac:dyDescent="0.3">
      <c r="A552" s="8">
        <v>7</v>
      </c>
      <c r="B552" s="26">
        <f t="shared" si="38"/>
        <v>0</v>
      </c>
      <c r="C552" s="14"/>
      <c r="D552" s="14"/>
      <c r="E552" s="14"/>
      <c r="F552" s="181"/>
      <c r="G552" s="14"/>
      <c r="H552" s="35"/>
      <c r="I552" s="3"/>
      <c r="J552" s="35"/>
      <c r="K552" s="3"/>
      <c r="L552" s="3"/>
    </row>
    <row r="553" spans="1:14" x14ac:dyDescent="0.3">
      <c r="A553" s="8">
        <v>8</v>
      </c>
      <c r="B553" s="26">
        <f t="shared" si="38"/>
        <v>0</v>
      </c>
      <c r="C553" s="14"/>
      <c r="D553" s="14"/>
      <c r="E553" s="14"/>
      <c r="F553" s="181"/>
      <c r="G553" s="14"/>
      <c r="H553" s="35"/>
      <c r="I553" s="3"/>
      <c r="J553" s="35"/>
      <c r="K553" s="3"/>
      <c r="L553" s="3"/>
    </row>
    <row r="554" spans="1:14" x14ac:dyDescent="0.3">
      <c r="A554" s="45" t="s">
        <v>221</v>
      </c>
      <c r="B554" s="26">
        <f t="shared" si="38"/>
        <v>0</v>
      </c>
      <c r="C554" s="53"/>
      <c r="D554" s="53"/>
      <c r="E554" s="53"/>
      <c r="F554" s="76"/>
      <c r="G554" s="53"/>
      <c r="H554" s="32"/>
      <c r="I554" s="39"/>
      <c r="J554" s="32"/>
      <c r="K554" s="39"/>
      <c r="L554" s="39"/>
      <c r="M554" s="39"/>
      <c r="N554" s="39"/>
    </row>
    <row r="555" spans="1:14" x14ac:dyDescent="0.3">
      <c r="A555" s="43" t="s">
        <v>222</v>
      </c>
      <c r="B555" s="26">
        <f t="shared" si="38"/>
        <v>0</v>
      </c>
      <c r="C555" s="14"/>
      <c r="D555" s="14"/>
      <c r="E555" s="14"/>
      <c r="F555" s="181"/>
      <c r="G555" s="14"/>
      <c r="H555" s="35"/>
      <c r="I555" s="3"/>
      <c r="J555" s="35"/>
      <c r="K555" s="3"/>
      <c r="L555" s="3"/>
    </row>
    <row r="556" spans="1:14" x14ac:dyDescent="0.3">
      <c r="A556" s="43" t="s">
        <v>223</v>
      </c>
      <c r="B556" s="26">
        <f t="shared" si="38"/>
        <v>0</v>
      </c>
      <c r="C556" s="14"/>
      <c r="D556" s="14"/>
      <c r="E556" s="14"/>
      <c r="F556" s="181"/>
      <c r="G556" s="14"/>
      <c r="H556" s="35"/>
      <c r="I556" s="3"/>
      <c r="J556" s="35"/>
      <c r="K556" s="3"/>
      <c r="L556" s="3"/>
      <c r="M556" s="3"/>
      <c r="N556" s="3"/>
    </row>
    <row r="557" spans="1:14" x14ac:dyDescent="0.3">
      <c r="A557" s="43" t="s">
        <v>224</v>
      </c>
      <c r="B557" s="26">
        <f t="shared" si="38"/>
        <v>0</v>
      </c>
      <c r="C557" s="14"/>
      <c r="D557" s="14"/>
      <c r="E557" s="14"/>
      <c r="F557" s="181"/>
      <c r="G557" s="14"/>
      <c r="H557" s="35"/>
      <c r="I557" s="3"/>
      <c r="J557" s="35"/>
      <c r="K557" s="3"/>
      <c r="L557" s="3"/>
      <c r="M557" s="3"/>
      <c r="N557" s="3"/>
    </row>
    <row r="558" spans="1:14" x14ac:dyDescent="0.3">
      <c r="A558" s="43" t="s">
        <v>341</v>
      </c>
      <c r="B558" s="26">
        <f t="shared" si="38"/>
        <v>0</v>
      </c>
      <c r="C558" s="14"/>
      <c r="D558" s="14"/>
      <c r="E558" s="14"/>
      <c r="F558" s="181"/>
      <c r="G558" s="14"/>
      <c r="H558" s="35"/>
      <c r="I558" s="3"/>
      <c r="J558" s="35"/>
      <c r="K558" s="3"/>
      <c r="L558" s="3"/>
      <c r="M558" s="3"/>
      <c r="N558" s="3"/>
    </row>
    <row r="559" spans="1:14" x14ac:dyDescent="0.3">
      <c r="A559" s="43" t="s">
        <v>342</v>
      </c>
      <c r="B559" s="26">
        <f t="shared" si="38"/>
        <v>0</v>
      </c>
      <c r="C559" s="14"/>
      <c r="D559" s="14"/>
      <c r="E559" s="14"/>
      <c r="F559" s="181"/>
      <c r="G559" s="14"/>
      <c r="H559" s="35"/>
      <c r="I559" s="3"/>
      <c r="J559" s="35"/>
      <c r="K559" s="3"/>
      <c r="L559" s="3"/>
      <c r="M559" s="3"/>
      <c r="N559" s="3"/>
    </row>
    <row r="560" spans="1:14" x14ac:dyDescent="0.3">
      <c r="A560" s="45" t="s">
        <v>343</v>
      </c>
      <c r="B560" s="26">
        <f t="shared" si="38"/>
        <v>0</v>
      </c>
      <c r="C560" s="53"/>
      <c r="D560" s="53"/>
      <c r="E560" s="53"/>
      <c r="F560" s="76"/>
      <c r="G560" s="53"/>
      <c r="H560" s="32"/>
      <c r="I560" s="39"/>
      <c r="J560" s="32"/>
      <c r="K560" s="39"/>
      <c r="L560" s="39"/>
      <c r="M560" s="39"/>
      <c r="N560" s="39"/>
    </row>
    <row r="561" spans="1:14" x14ac:dyDescent="0.3">
      <c r="A561" s="43" t="s">
        <v>344</v>
      </c>
      <c r="B561" s="26">
        <f t="shared" si="38"/>
        <v>0</v>
      </c>
      <c r="C561" s="14"/>
      <c r="D561" s="14"/>
      <c r="E561" s="14"/>
      <c r="F561" s="181"/>
      <c r="G561" s="14"/>
      <c r="H561" s="35"/>
      <c r="I561" s="3"/>
      <c r="J561" s="35"/>
      <c r="K561" s="3"/>
      <c r="L561" s="3"/>
    </row>
    <row r="562" spans="1:14" x14ac:dyDescent="0.3">
      <c r="A562" s="8">
        <v>17</v>
      </c>
      <c r="B562" s="26">
        <f t="shared" si="38"/>
        <v>0</v>
      </c>
      <c r="C562" s="14"/>
      <c r="D562" s="14"/>
      <c r="E562" s="14"/>
      <c r="F562" s="181"/>
      <c r="G562" s="14"/>
      <c r="H562" s="35"/>
      <c r="I562" s="3"/>
      <c r="J562" s="35"/>
      <c r="K562" s="3"/>
      <c r="L562" s="3"/>
    </row>
    <row r="563" spans="1:14" x14ac:dyDescent="0.3">
      <c r="A563" s="8">
        <v>18</v>
      </c>
      <c r="B563" s="26">
        <f t="shared" si="38"/>
        <v>0</v>
      </c>
      <c r="C563" s="14"/>
      <c r="D563" s="14"/>
      <c r="E563" s="14"/>
      <c r="F563" s="181"/>
      <c r="G563" s="14"/>
      <c r="H563" s="35"/>
      <c r="I563" s="3"/>
      <c r="J563" s="35"/>
      <c r="K563" s="3"/>
      <c r="L563" s="3"/>
    </row>
    <row r="564" spans="1:14" x14ac:dyDescent="0.3">
      <c r="A564" s="45" t="s">
        <v>345</v>
      </c>
      <c r="B564" s="26">
        <f t="shared" si="38"/>
        <v>0</v>
      </c>
      <c r="C564" s="53"/>
      <c r="D564" s="53"/>
      <c r="E564" s="53"/>
      <c r="F564" s="76"/>
      <c r="G564" s="53"/>
      <c r="H564" s="32"/>
      <c r="I564" s="39"/>
      <c r="J564" s="32"/>
      <c r="K564" s="39"/>
      <c r="L564" s="39"/>
      <c r="M564" s="39"/>
      <c r="N564" s="39"/>
    </row>
    <row r="565" spans="1:14" x14ac:dyDescent="0.3">
      <c r="A565" s="43" t="s">
        <v>346</v>
      </c>
      <c r="B565" s="26">
        <f t="shared" si="38"/>
        <v>0</v>
      </c>
      <c r="C565" s="14"/>
      <c r="D565" s="14"/>
      <c r="E565" s="14"/>
      <c r="F565" s="181"/>
      <c r="G565" s="14"/>
      <c r="H565" s="35"/>
      <c r="I565" s="3"/>
      <c r="J565" s="35"/>
      <c r="K565" s="3"/>
      <c r="L565" s="3"/>
    </row>
    <row r="566" spans="1:14" x14ac:dyDescent="0.3">
      <c r="A566" s="46"/>
      <c r="B566" s="3"/>
      <c r="C566" s="3"/>
      <c r="D566" s="3"/>
      <c r="E566" s="3"/>
      <c r="F566" s="177"/>
      <c r="G566" s="3"/>
      <c r="H566" s="35"/>
      <c r="I566" s="3"/>
      <c r="J566" s="35"/>
      <c r="K566" s="3"/>
      <c r="L566" s="3"/>
    </row>
    <row r="567" spans="1:14" x14ac:dyDescent="0.3">
      <c r="A567" s="47"/>
      <c r="B567" s="3"/>
      <c r="C567" s="3"/>
      <c r="D567" s="3"/>
      <c r="E567" s="3"/>
      <c r="F567" s="177"/>
      <c r="G567" s="3"/>
      <c r="H567" s="35"/>
      <c r="I567" s="3"/>
      <c r="J567" s="35"/>
      <c r="K567" s="3"/>
      <c r="L567" s="3"/>
    </row>
    <row r="568" spans="1:14" x14ac:dyDescent="0.3">
      <c r="A568" s="46"/>
      <c r="B568" s="3"/>
      <c r="C568" s="3"/>
      <c r="D568" s="3"/>
      <c r="E568" s="3"/>
      <c r="F568" s="177"/>
      <c r="G568" s="3"/>
      <c r="H568" s="35"/>
      <c r="I568" s="3"/>
      <c r="J568" s="35"/>
      <c r="K568" s="3"/>
      <c r="L568" s="3"/>
      <c r="M568" s="3"/>
      <c r="N568" s="3"/>
    </row>
    <row r="569" spans="1:14" ht="31.5" customHeight="1" x14ac:dyDescent="0.3">
      <c r="A569" s="250" t="s">
        <v>293</v>
      </c>
      <c r="B569" s="250"/>
      <c r="C569" s="250"/>
      <c r="D569" s="250"/>
      <c r="E569" s="250"/>
      <c r="F569" s="250"/>
      <c r="G569" s="250"/>
      <c r="H569" s="250"/>
      <c r="I569" s="250"/>
      <c r="J569" s="250"/>
      <c r="K569" s="250"/>
      <c r="L569" s="250"/>
      <c r="M569" s="250"/>
      <c r="N569" s="250"/>
    </row>
    <row r="570" spans="1:14" x14ac:dyDescent="0.3">
      <c r="A570" s="77"/>
      <c r="B570" s="77"/>
      <c r="C570" s="77"/>
      <c r="D570" s="77"/>
      <c r="E570" s="77"/>
      <c r="F570" s="191"/>
      <c r="G570" s="77"/>
      <c r="H570" s="200"/>
      <c r="I570" s="77"/>
      <c r="J570" s="200"/>
      <c r="K570" s="77"/>
      <c r="L570" s="77"/>
      <c r="M570" s="77"/>
      <c r="N570" s="77"/>
    </row>
    <row r="571" spans="1:14" ht="259.5" customHeight="1" x14ac:dyDescent="0.3">
      <c r="A571" s="45" t="s">
        <v>10</v>
      </c>
      <c r="B571" s="24" t="s">
        <v>54</v>
      </c>
      <c r="C571" s="24" t="s">
        <v>9</v>
      </c>
      <c r="D571" s="24" t="s">
        <v>339</v>
      </c>
      <c r="E571" s="24" t="s">
        <v>294</v>
      </c>
      <c r="F571" s="81" t="s">
        <v>295</v>
      </c>
      <c r="G571" s="24" t="s">
        <v>296</v>
      </c>
      <c r="H571" s="35"/>
      <c r="I571" s="3"/>
      <c r="J571" s="35"/>
      <c r="K571" s="3"/>
      <c r="L571" s="3"/>
      <c r="M571" s="3"/>
      <c r="N571" s="3"/>
    </row>
    <row r="572" spans="1:14" x14ac:dyDescent="0.3">
      <c r="A572" s="43" t="s">
        <v>187</v>
      </c>
      <c r="B572" s="8">
        <v>2</v>
      </c>
      <c r="C572" s="8">
        <v>3</v>
      </c>
      <c r="D572" s="8">
        <v>4</v>
      </c>
      <c r="E572" s="8">
        <v>5</v>
      </c>
      <c r="F572" s="8">
        <v>6</v>
      </c>
      <c r="G572" s="8">
        <v>7</v>
      </c>
      <c r="H572" s="35"/>
      <c r="I572" s="3"/>
      <c r="J572" s="35"/>
      <c r="K572" s="3"/>
      <c r="L572" s="3"/>
      <c r="M572" s="3"/>
      <c r="N572" s="3"/>
    </row>
    <row r="573" spans="1:14" ht="71.25" customHeight="1" x14ac:dyDescent="0.3">
      <c r="A573" s="43" t="s">
        <v>187</v>
      </c>
      <c r="B573" s="25" t="str">
        <f t="shared" ref="B573:B592" si="39">D36</f>
        <v xml:space="preserve"> Капитальный ремонт  МБОУ СОШ п. Притеречного Моздок-ского района </v>
      </c>
      <c r="C573" s="25" t="str">
        <f t="shared" ref="C573:C592" si="40">C36</f>
        <v>поселок Притеречный</v>
      </c>
      <c r="D573" s="76" t="s">
        <v>564</v>
      </c>
      <c r="E573" s="219" t="s">
        <v>586</v>
      </c>
      <c r="F573" s="75" t="s">
        <v>564</v>
      </c>
      <c r="G573" s="75" t="s">
        <v>564</v>
      </c>
      <c r="H573" s="35"/>
      <c r="I573" s="3"/>
      <c r="J573" s="35"/>
      <c r="K573" s="3"/>
      <c r="L573" s="3"/>
      <c r="M573" s="3"/>
      <c r="N573" s="3"/>
    </row>
    <row r="574" spans="1:14" x14ac:dyDescent="0.3">
      <c r="A574" s="45" t="s">
        <v>190</v>
      </c>
      <c r="B574" s="26">
        <f t="shared" si="39"/>
        <v>0</v>
      </c>
      <c r="C574" s="26">
        <f t="shared" si="40"/>
        <v>0</v>
      </c>
      <c r="D574" s="53"/>
      <c r="E574" s="53"/>
      <c r="F574" s="76"/>
      <c r="G574" s="53"/>
      <c r="H574" s="32"/>
      <c r="I574" s="39"/>
      <c r="J574" s="32"/>
      <c r="K574" s="39"/>
      <c r="L574" s="39"/>
      <c r="M574" s="39"/>
      <c r="N574" s="39"/>
    </row>
    <row r="575" spans="1:14" x14ac:dyDescent="0.3">
      <c r="A575" s="43" t="s">
        <v>189</v>
      </c>
      <c r="B575" s="26">
        <f t="shared" si="39"/>
        <v>0</v>
      </c>
      <c r="C575" s="26">
        <f t="shared" si="40"/>
        <v>0</v>
      </c>
      <c r="D575" s="14"/>
      <c r="E575" s="14"/>
      <c r="F575" s="181"/>
      <c r="G575" s="14"/>
      <c r="H575" s="35"/>
      <c r="I575" s="3"/>
      <c r="J575" s="35"/>
      <c r="K575" s="3"/>
      <c r="L575" s="3"/>
    </row>
    <row r="576" spans="1:14" x14ac:dyDescent="0.3">
      <c r="A576" s="43" t="s">
        <v>188</v>
      </c>
      <c r="B576" s="26">
        <f t="shared" si="39"/>
        <v>0</v>
      </c>
      <c r="C576" s="26">
        <f t="shared" si="40"/>
        <v>0</v>
      </c>
      <c r="D576" s="14"/>
      <c r="E576" s="14"/>
      <c r="F576" s="181"/>
      <c r="G576" s="14"/>
      <c r="H576" s="35"/>
      <c r="I576" s="3"/>
      <c r="J576" s="35"/>
      <c r="K576" s="3"/>
      <c r="L576" s="3"/>
    </row>
    <row r="577" spans="1:14" x14ac:dyDescent="0.3">
      <c r="A577" s="43" t="s">
        <v>217</v>
      </c>
      <c r="B577" s="26">
        <f t="shared" si="39"/>
        <v>0</v>
      </c>
      <c r="C577" s="26">
        <f t="shared" si="40"/>
        <v>0</v>
      </c>
      <c r="D577" s="14"/>
      <c r="E577" s="14"/>
      <c r="F577" s="181"/>
      <c r="G577" s="14"/>
      <c r="H577" s="35"/>
      <c r="I577" s="3"/>
      <c r="J577" s="35"/>
      <c r="K577" s="3"/>
      <c r="L577" s="3"/>
    </row>
    <row r="578" spans="1:14" x14ac:dyDescent="0.3">
      <c r="A578" s="45" t="s">
        <v>218</v>
      </c>
      <c r="B578" s="26">
        <f t="shared" si="39"/>
        <v>0</v>
      </c>
      <c r="C578" s="26">
        <f t="shared" si="40"/>
        <v>0</v>
      </c>
      <c r="D578" s="53"/>
      <c r="E578" s="53"/>
      <c r="F578" s="76"/>
      <c r="G578" s="53"/>
      <c r="H578" s="32"/>
      <c r="I578" s="39"/>
      <c r="J578" s="32"/>
      <c r="K578" s="39"/>
      <c r="L578" s="39"/>
      <c r="M578" s="39"/>
      <c r="N578" s="39"/>
    </row>
    <row r="579" spans="1:14" x14ac:dyDescent="0.3">
      <c r="A579" s="43" t="s">
        <v>219</v>
      </c>
      <c r="B579" s="26">
        <f t="shared" si="39"/>
        <v>0</v>
      </c>
      <c r="C579" s="26">
        <f t="shared" si="40"/>
        <v>0</v>
      </c>
      <c r="D579" s="14"/>
      <c r="E579" s="14"/>
      <c r="F579" s="181"/>
      <c r="G579" s="14"/>
      <c r="H579" s="35"/>
      <c r="I579" s="3"/>
      <c r="J579" s="35"/>
      <c r="K579" s="3"/>
      <c r="L579" s="3"/>
      <c r="M579" s="3"/>
      <c r="N579" s="3"/>
    </row>
    <row r="580" spans="1:14" x14ac:dyDescent="0.3">
      <c r="A580" s="43" t="s">
        <v>220</v>
      </c>
      <c r="B580" s="26">
        <f t="shared" si="39"/>
        <v>0</v>
      </c>
      <c r="C580" s="26">
        <f t="shared" si="40"/>
        <v>0</v>
      </c>
      <c r="D580" s="14"/>
      <c r="E580" s="14"/>
      <c r="F580" s="181"/>
      <c r="G580" s="14"/>
      <c r="H580" s="35"/>
      <c r="I580" s="3"/>
      <c r="J580" s="35"/>
      <c r="K580" s="3"/>
      <c r="L580" s="3"/>
      <c r="M580" s="3"/>
      <c r="N580" s="3"/>
    </row>
    <row r="581" spans="1:14" x14ac:dyDescent="0.3">
      <c r="A581" s="43" t="s">
        <v>221</v>
      </c>
      <c r="B581" s="26">
        <f t="shared" si="39"/>
        <v>0</v>
      </c>
      <c r="C581" s="26">
        <f t="shared" si="40"/>
        <v>0</v>
      </c>
      <c r="D581" s="14"/>
      <c r="E581" s="14"/>
      <c r="F581" s="181"/>
      <c r="G581" s="14"/>
      <c r="H581" s="35"/>
      <c r="I581" s="3"/>
      <c r="J581" s="35"/>
      <c r="K581" s="3"/>
      <c r="L581" s="3"/>
      <c r="M581" s="3"/>
      <c r="N581" s="3"/>
    </row>
    <row r="582" spans="1:14" x14ac:dyDescent="0.3">
      <c r="A582" s="43" t="s">
        <v>222</v>
      </c>
      <c r="B582" s="26">
        <f t="shared" si="39"/>
        <v>0</v>
      </c>
      <c r="C582" s="26">
        <f t="shared" si="40"/>
        <v>0</v>
      </c>
      <c r="D582" s="14"/>
      <c r="E582" s="14"/>
      <c r="F582" s="181"/>
      <c r="G582" s="14"/>
      <c r="H582" s="35"/>
      <c r="I582" s="3"/>
      <c r="J582" s="35"/>
      <c r="K582" s="3"/>
      <c r="L582" s="3"/>
      <c r="M582" s="3"/>
      <c r="N582" s="3"/>
    </row>
    <row r="583" spans="1:14" x14ac:dyDescent="0.3">
      <c r="A583" s="43" t="s">
        <v>223</v>
      </c>
      <c r="B583" s="26">
        <f t="shared" si="39"/>
        <v>0</v>
      </c>
      <c r="C583" s="26">
        <f t="shared" si="40"/>
        <v>0</v>
      </c>
      <c r="D583" s="14"/>
      <c r="E583" s="14"/>
      <c r="F583" s="181"/>
      <c r="G583" s="14"/>
      <c r="H583" s="35"/>
      <c r="I583" s="3"/>
      <c r="J583" s="35"/>
      <c r="K583" s="3"/>
      <c r="L583" s="3"/>
      <c r="M583" s="3"/>
      <c r="N583" s="3"/>
    </row>
    <row r="584" spans="1:14" x14ac:dyDescent="0.3">
      <c r="A584" s="45" t="s">
        <v>224</v>
      </c>
      <c r="B584" s="26">
        <f t="shared" si="39"/>
        <v>0</v>
      </c>
      <c r="C584" s="26">
        <f t="shared" si="40"/>
        <v>0</v>
      </c>
      <c r="D584" s="53"/>
      <c r="E584" s="53"/>
      <c r="F584" s="76"/>
      <c r="G584" s="53"/>
      <c r="H584" s="32"/>
      <c r="I584" s="39"/>
      <c r="J584" s="32"/>
      <c r="K584" s="39"/>
      <c r="L584" s="39"/>
      <c r="M584" s="39"/>
      <c r="N584" s="39"/>
    </row>
    <row r="585" spans="1:14" x14ac:dyDescent="0.3">
      <c r="A585" s="43" t="s">
        <v>341</v>
      </c>
      <c r="B585" s="26">
        <f t="shared" si="39"/>
        <v>0</v>
      </c>
      <c r="C585" s="26">
        <f t="shared" si="40"/>
        <v>0</v>
      </c>
      <c r="D585" s="14"/>
      <c r="E585" s="14"/>
      <c r="F585" s="181"/>
      <c r="G585" s="14"/>
      <c r="H585" s="35"/>
      <c r="I585" s="3"/>
      <c r="J585" s="35"/>
      <c r="K585" s="3"/>
      <c r="L585" s="3"/>
    </row>
    <row r="586" spans="1:14" x14ac:dyDescent="0.3">
      <c r="A586" s="43" t="s">
        <v>342</v>
      </c>
      <c r="B586" s="26">
        <f t="shared" si="39"/>
        <v>0</v>
      </c>
      <c r="C586" s="26">
        <f t="shared" si="40"/>
        <v>0</v>
      </c>
      <c r="D586" s="14"/>
      <c r="E586" s="14"/>
      <c r="F586" s="181"/>
      <c r="G586" s="14"/>
      <c r="H586" s="35"/>
      <c r="I586" s="3"/>
      <c r="J586" s="35"/>
      <c r="K586" s="3"/>
      <c r="L586" s="3"/>
    </row>
    <row r="587" spans="1:14" x14ac:dyDescent="0.3">
      <c r="A587" s="43" t="s">
        <v>343</v>
      </c>
      <c r="B587" s="26">
        <f t="shared" si="39"/>
        <v>0</v>
      </c>
      <c r="C587" s="26">
        <f t="shared" si="40"/>
        <v>0</v>
      </c>
      <c r="D587" s="14"/>
      <c r="E587" s="14"/>
      <c r="F587" s="181"/>
      <c r="G587" s="14"/>
      <c r="H587" s="35"/>
      <c r="I587" s="3"/>
      <c r="J587" s="35"/>
      <c r="K587" s="3"/>
      <c r="L587" s="3"/>
    </row>
    <row r="588" spans="1:14" x14ac:dyDescent="0.3">
      <c r="A588" s="45" t="s">
        <v>344</v>
      </c>
      <c r="B588" s="26">
        <f t="shared" si="39"/>
        <v>0</v>
      </c>
      <c r="C588" s="26">
        <f t="shared" si="40"/>
        <v>0</v>
      </c>
      <c r="D588" s="53"/>
      <c r="E588" s="53"/>
      <c r="F588" s="76"/>
      <c r="G588" s="53"/>
      <c r="H588" s="32"/>
      <c r="I588" s="39"/>
      <c r="J588" s="32"/>
      <c r="K588" s="39"/>
      <c r="L588" s="39"/>
      <c r="M588" s="39"/>
      <c r="N588" s="39"/>
    </row>
    <row r="589" spans="1:14" x14ac:dyDescent="0.3">
      <c r="A589" s="43" t="s">
        <v>347</v>
      </c>
      <c r="B589" s="26">
        <f t="shared" si="39"/>
        <v>0</v>
      </c>
      <c r="C589" s="26">
        <f t="shared" si="40"/>
        <v>0</v>
      </c>
      <c r="D589" s="14"/>
      <c r="E589" s="14"/>
      <c r="F589" s="181"/>
      <c r="G589" s="14"/>
      <c r="H589" s="35"/>
      <c r="I589" s="3"/>
      <c r="J589" s="35"/>
      <c r="K589" s="3"/>
      <c r="L589" s="3"/>
      <c r="M589" s="3"/>
      <c r="N589" s="3"/>
    </row>
    <row r="590" spans="1:14" x14ac:dyDescent="0.3">
      <c r="A590" s="43" t="s">
        <v>348</v>
      </c>
      <c r="B590" s="26">
        <f t="shared" si="39"/>
        <v>0</v>
      </c>
      <c r="C590" s="26">
        <f t="shared" si="40"/>
        <v>0</v>
      </c>
      <c r="D590" s="14"/>
      <c r="E590" s="14"/>
      <c r="F590" s="181"/>
      <c r="G590" s="14"/>
      <c r="H590" s="35"/>
      <c r="I590" s="3"/>
      <c r="J590" s="35"/>
      <c r="K590" s="3"/>
      <c r="L590" s="3"/>
      <c r="M590" s="3"/>
      <c r="N590" s="3"/>
    </row>
    <row r="591" spans="1:14" x14ac:dyDescent="0.3">
      <c r="A591" s="43" t="s">
        <v>345</v>
      </c>
      <c r="B591" s="26">
        <f t="shared" si="39"/>
        <v>0</v>
      </c>
      <c r="C591" s="26">
        <f t="shared" si="40"/>
        <v>0</v>
      </c>
      <c r="D591" s="14"/>
      <c r="E591" s="14"/>
      <c r="F591" s="181"/>
      <c r="G591" s="14"/>
      <c r="H591" s="35"/>
      <c r="I591" s="3"/>
      <c r="J591" s="35"/>
      <c r="K591" s="3"/>
      <c r="L591" s="3"/>
      <c r="M591" s="3"/>
      <c r="N591" s="3"/>
    </row>
    <row r="592" spans="1:14" x14ac:dyDescent="0.3">
      <c r="A592" s="43" t="s">
        <v>346</v>
      </c>
      <c r="B592" s="26">
        <f t="shared" si="39"/>
        <v>0</v>
      </c>
      <c r="C592" s="26">
        <f t="shared" si="40"/>
        <v>0</v>
      </c>
      <c r="D592" s="14"/>
      <c r="E592" s="14"/>
      <c r="F592" s="181"/>
      <c r="G592" s="14"/>
      <c r="H592" s="35"/>
      <c r="I592" s="3"/>
      <c r="J592" s="35"/>
      <c r="K592" s="3"/>
      <c r="L592" s="3"/>
      <c r="M592" s="3"/>
      <c r="N592" s="3"/>
    </row>
    <row r="593" spans="1:14" ht="22.5" x14ac:dyDescent="0.3">
      <c r="A593" s="141" t="s">
        <v>297</v>
      </c>
      <c r="B593" s="141"/>
      <c r="C593" s="141"/>
      <c r="D593" s="141"/>
      <c r="E593" s="141"/>
      <c r="F593" s="185"/>
      <c r="G593" s="141"/>
      <c r="H593" s="141"/>
      <c r="I593" s="141"/>
      <c r="J593" s="141"/>
      <c r="K593" s="141"/>
      <c r="L593" s="141"/>
      <c r="M593" s="141"/>
      <c r="N593" s="141"/>
    </row>
    <row r="594" spans="1:14" x14ac:dyDescent="0.3">
      <c r="A594" s="36"/>
      <c r="B594" s="3"/>
      <c r="C594" s="3"/>
      <c r="D594" s="3"/>
      <c r="E594" s="3"/>
      <c r="F594" s="177"/>
      <c r="G594" s="3"/>
      <c r="H594" s="35"/>
      <c r="I594" s="3"/>
      <c r="J594" s="35"/>
      <c r="K594" s="3"/>
      <c r="L594" s="3"/>
      <c r="M594" s="3"/>
      <c r="N594" s="3"/>
    </row>
    <row r="595" spans="1:14" x14ac:dyDescent="0.3">
      <c r="A595" s="48"/>
      <c r="B595" s="39"/>
      <c r="C595" s="39"/>
      <c r="D595" s="39"/>
      <c r="E595" s="39"/>
      <c r="F595" s="189"/>
      <c r="G595" s="39"/>
      <c r="H595" s="32"/>
      <c r="I595" s="39"/>
      <c r="J595" s="32"/>
      <c r="K595" s="39"/>
      <c r="L595" s="39"/>
      <c r="M595" s="39"/>
      <c r="N595" s="39"/>
    </row>
    <row r="596" spans="1:14" x14ac:dyDescent="0.3">
      <c r="A596" s="48"/>
      <c r="B596" s="39"/>
      <c r="C596" s="39"/>
      <c r="D596" s="39"/>
      <c r="E596" s="39"/>
      <c r="F596" s="189"/>
      <c r="G596" s="39"/>
      <c r="H596" s="32"/>
      <c r="I596" s="39"/>
      <c r="J596" s="32"/>
      <c r="K596" s="39"/>
      <c r="L596" s="39"/>
      <c r="M596" s="39"/>
      <c r="N596" s="39"/>
    </row>
    <row r="597" spans="1:14" ht="26.25" customHeight="1" x14ac:dyDescent="0.3">
      <c r="A597" s="141" t="s">
        <v>298</v>
      </c>
      <c r="B597" s="141"/>
      <c r="C597" s="141"/>
      <c r="D597" s="141"/>
      <c r="E597" s="141"/>
      <c r="F597" s="185"/>
      <c r="G597" s="141"/>
      <c r="H597" s="141"/>
      <c r="I597" s="141"/>
      <c r="J597" s="141"/>
      <c r="K597" s="141"/>
      <c r="L597" s="141"/>
      <c r="M597" s="141"/>
      <c r="N597" s="141"/>
    </row>
    <row r="598" spans="1:14" x14ac:dyDescent="0.3">
      <c r="A598" s="68"/>
      <c r="B598" s="68"/>
      <c r="C598" s="68"/>
      <c r="D598" s="68"/>
      <c r="E598" s="68"/>
      <c r="F598" s="190"/>
      <c r="G598" s="68"/>
      <c r="H598" s="140"/>
      <c r="I598" s="68"/>
      <c r="J598" s="140"/>
      <c r="K598" s="68"/>
      <c r="L598" s="68"/>
      <c r="M598" s="68"/>
      <c r="N598" s="68"/>
    </row>
    <row r="599" spans="1:14" ht="124.5" customHeight="1" x14ac:dyDescent="0.3">
      <c r="A599" s="49" t="s">
        <v>154</v>
      </c>
      <c r="B599" s="58" t="s">
        <v>299</v>
      </c>
      <c r="C599" s="31" t="s">
        <v>300</v>
      </c>
      <c r="D599" s="31" t="s">
        <v>72</v>
      </c>
      <c r="E599" s="78" t="s">
        <v>301</v>
      </c>
      <c r="F599" s="78" t="s">
        <v>352</v>
      </c>
      <c r="G599" s="31" t="s">
        <v>493</v>
      </c>
      <c r="H599" s="78" t="s">
        <v>302</v>
      </c>
      <c r="I599" s="31" t="s">
        <v>494</v>
      </c>
      <c r="J599" s="35"/>
      <c r="K599" s="3"/>
    </row>
    <row r="600" spans="1:14" x14ac:dyDescent="0.3">
      <c r="A600" s="45" t="s">
        <v>187</v>
      </c>
      <c r="B600" s="24">
        <v>2</v>
      </c>
      <c r="C600" s="24">
        <v>3</v>
      </c>
      <c r="D600" s="24">
        <v>4</v>
      </c>
      <c r="E600" s="81">
        <v>5</v>
      </c>
      <c r="F600" s="81">
        <v>6</v>
      </c>
      <c r="G600" s="81">
        <v>7</v>
      </c>
      <c r="H600" s="81">
        <v>8</v>
      </c>
      <c r="I600" s="81">
        <v>9</v>
      </c>
      <c r="J600" s="32"/>
      <c r="K600" s="39"/>
      <c r="L600" s="39"/>
      <c r="M600" s="39"/>
    </row>
    <row r="601" spans="1:14" ht="409.6" x14ac:dyDescent="0.3">
      <c r="A601" s="43" t="s">
        <v>187</v>
      </c>
      <c r="B601" s="25" t="str">
        <f t="shared" ref="B601:B620" si="41">C36</f>
        <v>поселок Притеречный</v>
      </c>
      <c r="C601" s="75" t="s">
        <v>587</v>
      </c>
      <c r="D601" s="75" t="s">
        <v>558</v>
      </c>
      <c r="E601" s="75">
        <v>680277</v>
      </c>
      <c r="F601" s="242">
        <v>3.3000000000000002E-2</v>
      </c>
      <c r="G601" s="75">
        <v>6</v>
      </c>
      <c r="H601" s="75">
        <v>15000</v>
      </c>
      <c r="I601" s="243" t="s">
        <v>559</v>
      </c>
      <c r="J601" s="35"/>
      <c r="K601" s="3"/>
      <c r="L601" s="3"/>
      <c r="M601" s="3"/>
    </row>
    <row r="602" spans="1:14" x14ac:dyDescent="0.3">
      <c r="A602" s="43" t="s">
        <v>190</v>
      </c>
      <c r="B602" s="26">
        <f t="shared" si="41"/>
        <v>0</v>
      </c>
      <c r="C602" s="14"/>
      <c r="D602" s="14"/>
      <c r="E602" s="75"/>
      <c r="F602" s="181"/>
      <c r="G602" s="75"/>
      <c r="H602" s="75"/>
      <c r="I602" s="14"/>
      <c r="J602" s="35"/>
      <c r="K602" s="3"/>
      <c r="L602" s="3"/>
      <c r="M602" s="3"/>
    </row>
    <row r="603" spans="1:14" x14ac:dyDescent="0.3">
      <c r="A603" s="43" t="s">
        <v>189</v>
      </c>
      <c r="B603" s="26">
        <f t="shared" si="41"/>
        <v>0</v>
      </c>
      <c r="C603" s="14"/>
      <c r="D603" s="14"/>
      <c r="E603" s="75"/>
      <c r="F603" s="181"/>
      <c r="G603" s="75"/>
      <c r="H603" s="75"/>
      <c r="I603" s="14"/>
      <c r="J603" s="35"/>
      <c r="K603" s="3"/>
      <c r="L603" s="3"/>
      <c r="M603" s="3"/>
    </row>
    <row r="604" spans="1:14" x14ac:dyDescent="0.3">
      <c r="A604" s="43" t="s">
        <v>188</v>
      </c>
      <c r="B604" s="26">
        <f t="shared" si="41"/>
        <v>0</v>
      </c>
      <c r="C604" s="14"/>
      <c r="D604" s="14"/>
      <c r="E604" s="75"/>
      <c r="F604" s="181"/>
      <c r="G604" s="75"/>
      <c r="H604" s="75"/>
      <c r="I604" s="14"/>
      <c r="J604" s="35"/>
      <c r="K604" s="3"/>
      <c r="L604" s="3"/>
      <c r="M604" s="3"/>
    </row>
    <row r="605" spans="1:14" x14ac:dyDescent="0.3">
      <c r="A605" s="43" t="s">
        <v>217</v>
      </c>
      <c r="B605" s="26">
        <f t="shared" si="41"/>
        <v>0</v>
      </c>
      <c r="C605" s="14"/>
      <c r="D605" s="14"/>
      <c r="E605" s="75"/>
      <c r="F605" s="181"/>
      <c r="G605" s="75"/>
      <c r="H605" s="75"/>
      <c r="I605" s="14"/>
      <c r="J605" s="35"/>
      <c r="K605" s="3"/>
      <c r="L605" s="3"/>
      <c r="M605" s="3"/>
    </row>
    <row r="606" spans="1:14" x14ac:dyDescent="0.3">
      <c r="A606" s="43" t="s">
        <v>218</v>
      </c>
      <c r="B606" s="26">
        <f t="shared" si="41"/>
        <v>0</v>
      </c>
      <c r="C606" s="14"/>
      <c r="D606" s="14"/>
      <c r="E606" s="75"/>
      <c r="F606" s="181"/>
      <c r="G606" s="75"/>
      <c r="H606" s="75"/>
      <c r="I606" s="14"/>
      <c r="J606" s="35"/>
      <c r="K606" s="3"/>
      <c r="L606" s="3"/>
      <c r="M606" s="3"/>
    </row>
    <row r="607" spans="1:14" x14ac:dyDescent="0.3">
      <c r="A607" s="45" t="s">
        <v>219</v>
      </c>
      <c r="B607" s="26">
        <f t="shared" si="41"/>
        <v>0</v>
      </c>
      <c r="C607" s="53"/>
      <c r="D607" s="53"/>
      <c r="E607" s="76"/>
      <c r="F607" s="76"/>
      <c r="G607" s="76"/>
      <c r="H607" s="76"/>
      <c r="I607" s="53"/>
      <c r="J607" s="32"/>
      <c r="K607" s="39"/>
      <c r="L607" s="39"/>
      <c r="M607" s="39"/>
    </row>
    <row r="608" spans="1:14" x14ac:dyDescent="0.3">
      <c r="A608" s="43" t="s">
        <v>220</v>
      </c>
      <c r="B608" s="26">
        <f t="shared" si="41"/>
        <v>0</v>
      </c>
      <c r="C608" s="14"/>
      <c r="D608" s="14"/>
      <c r="E608" s="75"/>
      <c r="F608" s="181"/>
      <c r="G608" s="75"/>
      <c r="H608" s="75"/>
      <c r="I608" s="14"/>
      <c r="J608" s="35"/>
      <c r="K608" s="3"/>
    </row>
    <row r="609" spans="1:14" x14ac:dyDescent="0.3">
      <c r="A609" s="8">
        <v>9</v>
      </c>
      <c r="B609" s="26">
        <f t="shared" si="41"/>
        <v>0</v>
      </c>
      <c r="C609" s="14"/>
      <c r="D609" s="14"/>
      <c r="E609" s="75"/>
      <c r="F609" s="181"/>
      <c r="G609" s="75"/>
      <c r="H609" s="75"/>
      <c r="I609" s="14"/>
      <c r="J609" s="35"/>
      <c r="K609" s="3"/>
    </row>
    <row r="610" spans="1:14" x14ac:dyDescent="0.3">
      <c r="A610" s="8">
        <v>10</v>
      </c>
      <c r="B610" s="26">
        <f t="shared" si="41"/>
        <v>0</v>
      </c>
      <c r="C610" s="14"/>
      <c r="D610" s="14"/>
      <c r="E610" s="75"/>
      <c r="F610" s="181"/>
      <c r="G610" s="75"/>
      <c r="H610" s="75"/>
      <c r="I610" s="14"/>
      <c r="J610" s="35"/>
      <c r="K610" s="3"/>
    </row>
    <row r="611" spans="1:14" x14ac:dyDescent="0.3">
      <c r="A611" s="43" t="s">
        <v>223</v>
      </c>
      <c r="B611" s="26">
        <f t="shared" si="41"/>
        <v>0</v>
      </c>
      <c r="C611" s="14"/>
      <c r="D611" s="14"/>
      <c r="E611" s="75"/>
      <c r="F611" s="181"/>
      <c r="G611" s="14"/>
      <c r="H611" s="75"/>
      <c r="I611" s="14"/>
      <c r="J611" s="35"/>
      <c r="K611" s="3"/>
      <c r="L611" s="3"/>
      <c r="M611" s="3"/>
    </row>
    <row r="612" spans="1:14" x14ac:dyDescent="0.3">
      <c r="A612" s="43" t="s">
        <v>224</v>
      </c>
      <c r="B612" s="26">
        <f t="shared" si="41"/>
        <v>0</v>
      </c>
      <c r="C612" s="14"/>
      <c r="D612" s="14"/>
      <c r="E612" s="75"/>
      <c r="F612" s="181"/>
      <c r="G612" s="14"/>
      <c r="H612" s="75"/>
      <c r="I612" s="14"/>
      <c r="J612" s="35"/>
      <c r="K612" s="3"/>
      <c r="L612" s="3"/>
      <c r="M612" s="3"/>
    </row>
    <row r="613" spans="1:14" x14ac:dyDescent="0.3">
      <c r="A613" s="43" t="s">
        <v>341</v>
      </c>
      <c r="B613" s="26">
        <f t="shared" si="41"/>
        <v>0</v>
      </c>
      <c r="C613" s="14"/>
      <c r="D613" s="14"/>
      <c r="E613" s="75"/>
      <c r="F613" s="181"/>
      <c r="G613" s="14"/>
      <c r="H613" s="75"/>
      <c r="I613" s="14"/>
      <c r="J613" s="35"/>
      <c r="K613" s="3"/>
      <c r="L613" s="3"/>
      <c r="M613" s="3"/>
    </row>
    <row r="614" spans="1:14" x14ac:dyDescent="0.3">
      <c r="A614" s="43" t="s">
        <v>342</v>
      </c>
      <c r="B614" s="26">
        <f t="shared" si="41"/>
        <v>0</v>
      </c>
      <c r="C614" s="14"/>
      <c r="D614" s="14"/>
      <c r="E614" s="14"/>
      <c r="F614" s="181"/>
      <c r="G614" s="14"/>
      <c r="H614" s="193"/>
      <c r="I614" s="14"/>
      <c r="J614" s="35"/>
      <c r="K614" s="3"/>
      <c r="L614" s="3"/>
      <c r="M614" s="3"/>
    </row>
    <row r="615" spans="1:14" x14ac:dyDescent="0.3">
      <c r="A615" s="43" t="s">
        <v>343</v>
      </c>
      <c r="B615" s="26">
        <f t="shared" si="41"/>
        <v>0</v>
      </c>
      <c r="C615" s="14"/>
      <c r="D615" s="14"/>
      <c r="E615" s="14"/>
      <c r="F615" s="181"/>
      <c r="G615" s="14"/>
      <c r="H615" s="193"/>
      <c r="I615" s="14"/>
      <c r="J615" s="35"/>
      <c r="K615" s="3"/>
      <c r="L615" s="3"/>
      <c r="M615" s="3"/>
    </row>
    <row r="616" spans="1:14" x14ac:dyDescent="0.3">
      <c r="A616" s="43" t="s">
        <v>344</v>
      </c>
      <c r="B616" s="26">
        <f t="shared" si="41"/>
        <v>0</v>
      </c>
      <c r="C616" s="14"/>
      <c r="D616" s="14"/>
      <c r="E616" s="14"/>
      <c r="F616" s="181"/>
      <c r="G616" s="14"/>
      <c r="H616" s="193"/>
      <c r="I616" s="14"/>
      <c r="J616" s="35"/>
      <c r="K616" s="3"/>
      <c r="L616" s="3"/>
      <c r="M616" s="3"/>
    </row>
    <row r="617" spans="1:14" x14ac:dyDescent="0.3">
      <c r="A617" s="45" t="s">
        <v>347</v>
      </c>
      <c r="B617" s="26">
        <f t="shared" si="41"/>
        <v>0</v>
      </c>
      <c r="C617" s="53"/>
      <c r="D617" s="53"/>
      <c r="E617" s="53"/>
      <c r="F617" s="76"/>
      <c r="G617" s="53"/>
      <c r="H617" s="87"/>
      <c r="I617" s="53"/>
      <c r="J617" s="32"/>
      <c r="K617" s="39"/>
      <c r="L617" s="39"/>
      <c r="M617" s="39"/>
    </row>
    <row r="618" spans="1:14" x14ac:dyDescent="0.3">
      <c r="A618" s="43" t="s">
        <v>348</v>
      </c>
      <c r="B618" s="26">
        <f t="shared" si="41"/>
        <v>0</v>
      </c>
      <c r="C618" s="14"/>
      <c r="D618" s="14"/>
      <c r="E618" s="14"/>
      <c r="F618" s="181"/>
      <c r="G618" s="14"/>
      <c r="H618" s="193"/>
      <c r="I618" s="14"/>
      <c r="J618" s="35"/>
      <c r="K618" s="3"/>
    </row>
    <row r="619" spans="1:14" x14ac:dyDescent="0.3">
      <c r="A619" s="8">
        <v>19</v>
      </c>
      <c r="B619" s="26">
        <f t="shared" si="41"/>
        <v>0</v>
      </c>
      <c r="C619" s="14"/>
      <c r="D619" s="14"/>
      <c r="E619" s="14"/>
      <c r="F619" s="181"/>
      <c r="G619" s="14"/>
      <c r="H619" s="193"/>
      <c r="I619" s="14"/>
      <c r="J619" s="35"/>
      <c r="K619" s="3"/>
    </row>
    <row r="620" spans="1:14" x14ac:dyDescent="0.3">
      <c r="A620" s="8">
        <v>20</v>
      </c>
      <c r="B620" s="26">
        <f t="shared" si="41"/>
        <v>0</v>
      </c>
      <c r="C620" s="14"/>
      <c r="D620" s="14"/>
      <c r="E620" s="14"/>
      <c r="F620" s="181"/>
      <c r="G620" s="14"/>
      <c r="H620" s="193"/>
      <c r="I620" s="14"/>
      <c r="J620" s="35"/>
      <c r="K620" s="3"/>
    </row>
    <row r="621" spans="1:14" ht="22.5" x14ac:dyDescent="0.3">
      <c r="A621" s="141" t="s">
        <v>304</v>
      </c>
      <c r="B621" s="141"/>
      <c r="C621" s="141"/>
      <c r="D621" s="141"/>
      <c r="E621" s="141"/>
      <c r="F621" s="185"/>
      <c r="G621" s="141"/>
      <c r="H621" s="141"/>
      <c r="I621" s="141"/>
      <c r="J621" s="141"/>
      <c r="K621" s="141"/>
      <c r="L621" s="141"/>
      <c r="M621" s="141"/>
      <c r="N621" s="141"/>
    </row>
    <row r="622" spans="1:14" ht="22.5" x14ac:dyDescent="0.3">
      <c r="A622" s="139" t="s">
        <v>303</v>
      </c>
      <c r="B622" s="139"/>
      <c r="C622" s="139"/>
      <c r="D622" s="139"/>
      <c r="E622" s="139"/>
      <c r="F622" s="47"/>
      <c r="G622" s="139"/>
      <c r="H622" s="139"/>
      <c r="I622" s="139"/>
      <c r="J622" s="139"/>
      <c r="K622" s="139"/>
      <c r="L622" s="139"/>
      <c r="M622" s="139"/>
      <c r="N622" s="139"/>
    </row>
    <row r="623" spans="1:14" ht="22.5" x14ac:dyDescent="0.3">
      <c r="A623" s="141" t="s">
        <v>305</v>
      </c>
      <c r="B623" s="141"/>
      <c r="C623" s="141"/>
      <c r="D623" s="141"/>
      <c r="E623" s="141"/>
      <c r="F623" s="185"/>
      <c r="G623" s="141"/>
      <c r="H623" s="141"/>
      <c r="I623" s="141"/>
      <c r="J623" s="141"/>
      <c r="K623" s="141"/>
      <c r="L623" s="141"/>
      <c r="M623" s="141"/>
      <c r="N623" s="141"/>
    </row>
    <row r="624" spans="1:14" ht="22.5" x14ac:dyDescent="0.3">
      <c r="A624" s="141" t="s">
        <v>306</v>
      </c>
      <c r="B624" s="141"/>
      <c r="C624" s="141"/>
      <c r="D624" s="141"/>
      <c r="E624" s="141"/>
      <c r="F624" s="185"/>
      <c r="G624" s="141"/>
      <c r="H624" s="141"/>
      <c r="I624" s="141"/>
      <c r="J624" s="141"/>
      <c r="K624" s="141"/>
      <c r="L624" s="141"/>
      <c r="M624" s="141"/>
      <c r="N624" s="141"/>
    </row>
    <row r="625" spans="1:14" x14ac:dyDescent="0.3">
      <c r="A625" s="36"/>
      <c r="B625" s="35"/>
      <c r="C625" s="35"/>
      <c r="D625" s="35"/>
      <c r="E625" s="35"/>
      <c r="F625" s="177"/>
      <c r="G625" s="35"/>
      <c r="H625" s="35"/>
      <c r="I625" s="35"/>
      <c r="J625" s="35"/>
      <c r="K625" s="35"/>
      <c r="L625" s="35"/>
      <c r="M625" s="35"/>
      <c r="N625" s="35"/>
    </row>
    <row r="626" spans="1:14" ht="18" customHeight="1" x14ac:dyDescent="0.3">
      <c r="A626" s="139" t="s">
        <v>495</v>
      </c>
      <c r="B626" s="139"/>
      <c r="C626" s="139"/>
      <c r="D626" s="139"/>
      <c r="E626" s="139"/>
      <c r="F626" s="47"/>
      <c r="G626" s="139"/>
      <c r="H626" s="139"/>
      <c r="I626" s="139"/>
      <c r="J626" s="139"/>
      <c r="K626" s="139"/>
      <c r="L626" s="139"/>
      <c r="M626" s="139"/>
      <c r="N626" s="139"/>
    </row>
    <row r="627" spans="1:14" x14ac:dyDescent="0.3">
      <c r="A627" s="77"/>
      <c r="B627" s="77"/>
      <c r="C627" s="77"/>
      <c r="D627" s="77"/>
      <c r="E627" s="77"/>
      <c r="F627" s="191"/>
      <c r="G627" s="77"/>
      <c r="H627" s="200"/>
      <c r="I627" s="77"/>
      <c r="J627" s="200"/>
      <c r="K627" s="77"/>
      <c r="L627" s="77"/>
      <c r="M627" s="77"/>
      <c r="N627" s="77"/>
    </row>
    <row r="628" spans="1:14" ht="97.5" x14ac:dyDescent="0.3">
      <c r="A628" s="89" t="s">
        <v>154</v>
      </c>
      <c r="B628" s="78" t="s">
        <v>308</v>
      </c>
      <c r="C628" s="78" t="s">
        <v>309</v>
      </c>
      <c r="D628" s="81" t="s">
        <v>477</v>
      </c>
      <c r="E628" s="81" t="s">
        <v>478</v>
      </c>
      <c r="F628" s="78" t="s">
        <v>310</v>
      </c>
      <c r="G628" s="78" t="s">
        <v>360</v>
      </c>
      <c r="H628" s="201" t="s">
        <v>360</v>
      </c>
      <c r="I628" s="78" t="s">
        <v>360</v>
      </c>
      <c r="J628" s="201" t="s">
        <v>479</v>
      </c>
      <c r="K628" s="78" t="s">
        <v>480</v>
      </c>
      <c r="L628" s="78" t="s">
        <v>481</v>
      </c>
      <c r="M628" s="78" t="s">
        <v>311</v>
      </c>
      <c r="N628" s="39"/>
    </row>
    <row r="629" spans="1:14" x14ac:dyDescent="0.3">
      <c r="A629" s="43" t="s">
        <v>187</v>
      </c>
      <c r="B629" s="8">
        <v>2</v>
      </c>
      <c r="C629" s="8">
        <v>3</v>
      </c>
      <c r="D629" s="8">
        <v>4</v>
      </c>
      <c r="E629" s="8">
        <v>5</v>
      </c>
      <c r="F629" s="8">
        <v>6</v>
      </c>
      <c r="G629" s="8">
        <v>7</v>
      </c>
      <c r="H629" s="194">
        <v>8</v>
      </c>
      <c r="I629" s="8">
        <v>9</v>
      </c>
      <c r="J629" s="194">
        <v>10</v>
      </c>
      <c r="K629" s="8">
        <v>11</v>
      </c>
      <c r="L629" s="8">
        <v>12</v>
      </c>
      <c r="M629" s="8">
        <v>13</v>
      </c>
    </row>
    <row r="630" spans="1:14" ht="56.25" x14ac:dyDescent="0.3">
      <c r="A630" s="43" t="s">
        <v>48</v>
      </c>
      <c r="B630" s="60" t="s">
        <v>307</v>
      </c>
      <c r="C630" s="8" t="s">
        <v>338</v>
      </c>
      <c r="D630" s="8" t="s">
        <v>338</v>
      </c>
      <c r="E630" s="8" t="s">
        <v>338</v>
      </c>
      <c r="F630" s="8" t="s">
        <v>338</v>
      </c>
      <c r="G630" s="8" t="s">
        <v>338</v>
      </c>
      <c r="H630" s="194" t="s">
        <v>338</v>
      </c>
      <c r="I630" s="8" t="s">
        <v>338</v>
      </c>
      <c r="J630" s="194" t="s">
        <v>338</v>
      </c>
      <c r="K630" s="8" t="s">
        <v>338</v>
      </c>
      <c r="L630" s="8" t="s">
        <v>338</v>
      </c>
      <c r="M630" s="8" t="s">
        <v>338</v>
      </c>
    </row>
    <row r="631" spans="1:14" x14ac:dyDescent="0.3">
      <c r="A631" s="45" t="s">
        <v>187</v>
      </c>
      <c r="B631" s="41" t="str">
        <f t="shared" ref="B631:B650" si="42">C36</f>
        <v>поселок Притеречный</v>
      </c>
      <c r="C631" s="53"/>
      <c r="D631" s="76"/>
      <c r="E631" s="76"/>
      <c r="F631" s="76"/>
      <c r="G631" s="234"/>
      <c r="H631" s="232"/>
      <c r="I631" s="234"/>
      <c r="J631" s="232"/>
      <c r="K631" s="234"/>
      <c r="L631" s="234"/>
      <c r="M631" s="234"/>
      <c r="N631" s="39"/>
    </row>
    <row r="632" spans="1:14" x14ac:dyDescent="0.3">
      <c r="A632" s="43" t="s">
        <v>190</v>
      </c>
      <c r="B632" s="41">
        <f t="shared" si="42"/>
        <v>0</v>
      </c>
      <c r="C632" s="14"/>
      <c r="D632" s="75"/>
      <c r="E632" s="75"/>
      <c r="F632" s="181"/>
      <c r="G632" s="221"/>
      <c r="H632" s="223"/>
      <c r="I632" s="221"/>
      <c r="J632" s="223"/>
      <c r="K632" s="221"/>
      <c r="L632" s="221"/>
      <c r="M632" s="221"/>
      <c r="N632" s="3"/>
    </row>
    <row r="633" spans="1:14" x14ac:dyDescent="0.3">
      <c r="A633" s="43" t="s">
        <v>189</v>
      </c>
      <c r="B633" s="41">
        <f t="shared" si="42"/>
        <v>0</v>
      </c>
      <c r="C633" s="14"/>
      <c r="D633" s="75"/>
      <c r="E633" s="75"/>
      <c r="F633" s="181"/>
      <c r="G633" s="14"/>
      <c r="H633" s="193"/>
      <c r="I633" s="14"/>
      <c r="J633" s="193"/>
      <c r="K633" s="14"/>
      <c r="L633" s="14"/>
      <c r="M633" s="14"/>
      <c r="N633" s="3"/>
    </row>
    <row r="634" spans="1:14" x14ac:dyDescent="0.3">
      <c r="A634" s="43" t="s">
        <v>188</v>
      </c>
      <c r="B634" s="41">
        <f t="shared" si="42"/>
        <v>0</v>
      </c>
      <c r="C634" s="14"/>
      <c r="D634" s="75"/>
      <c r="E634" s="75"/>
      <c r="F634" s="181"/>
      <c r="G634" s="14"/>
      <c r="H634" s="193"/>
      <c r="I634" s="14"/>
      <c r="J634" s="193"/>
      <c r="K634" s="14"/>
      <c r="L634" s="14"/>
      <c r="M634" s="14"/>
      <c r="N634" s="3"/>
    </row>
    <row r="635" spans="1:14" x14ac:dyDescent="0.3">
      <c r="A635" s="43" t="s">
        <v>217</v>
      </c>
      <c r="B635" s="41">
        <f t="shared" si="42"/>
        <v>0</v>
      </c>
      <c r="C635" s="14"/>
      <c r="D635" s="75"/>
      <c r="E635" s="75"/>
      <c r="F635" s="181"/>
      <c r="G635" s="14"/>
      <c r="H635" s="193"/>
      <c r="I635" s="14"/>
      <c r="J635" s="193"/>
      <c r="K635" s="14"/>
      <c r="L635" s="14"/>
      <c r="M635" s="14"/>
      <c r="N635" s="3"/>
    </row>
    <row r="636" spans="1:14" x14ac:dyDescent="0.3">
      <c r="A636" s="43" t="s">
        <v>218</v>
      </c>
      <c r="B636" s="41">
        <f t="shared" si="42"/>
        <v>0</v>
      </c>
      <c r="C636" s="14"/>
      <c r="D636" s="75"/>
      <c r="E636" s="75"/>
      <c r="F636" s="181"/>
      <c r="G636" s="14"/>
      <c r="H636" s="193"/>
      <c r="I636" s="14"/>
      <c r="J636" s="193"/>
      <c r="K636" s="14"/>
      <c r="L636" s="14"/>
      <c r="M636" s="14"/>
      <c r="N636" s="3"/>
    </row>
    <row r="637" spans="1:14" x14ac:dyDescent="0.3">
      <c r="A637" s="43" t="s">
        <v>219</v>
      </c>
      <c r="B637" s="41">
        <f t="shared" si="42"/>
        <v>0</v>
      </c>
      <c r="C637" s="14"/>
      <c r="D637" s="75"/>
      <c r="E637" s="75"/>
      <c r="F637" s="181"/>
      <c r="G637" s="14"/>
      <c r="H637" s="193"/>
      <c r="I637" s="14"/>
      <c r="J637" s="193"/>
      <c r="K637" s="14"/>
      <c r="L637" s="14"/>
      <c r="M637" s="14"/>
      <c r="N637" s="3"/>
    </row>
    <row r="638" spans="1:14" x14ac:dyDescent="0.3">
      <c r="A638" s="45" t="s">
        <v>220</v>
      </c>
      <c r="B638" s="41">
        <f t="shared" si="42"/>
        <v>0</v>
      </c>
      <c r="C638" s="53"/>
      <c r="D638" s="76"/>
      <c r="E638" s="76"/>
      <c r="F638" s="76"/>
      <c r="G638" s="53"/>
      <c r="H638" s="87"/>
      <c r="I638" s="53"/>
      <c r="J638" s="87"/>
      <c r="K638" s="53"/>
      <c r="L638" s="53"/>
      <c r="M638" s="53"/>
      <c r="N638" s="39"/>
    </row>
    <row r="639" spans="1:14" x14ac:dyDescent="0.3">
      <c r="A639" s="43" t="s">
        <v>221</v>
      </c>
      <c r="B639" s="41">
        <f t="shared" si="42"/>
        <v>0</v>
      </c>
      <c r="C639" s="14"/>
      <c r="D639" s="75"/>
      <c r="E639" s="75"/>
      <c r="F639" s="181"/>
      <c r="G639" s="14"/>
      <c r="H639" s="193"/>
      <c r="I639" s="14"/>
      <c r="J639" s="193"/>
      <c r="K639" s="14"/>
      <c r="L639" s="14"/>
      <c r="M639" s="14"/>
    </row>
    <row r="640" spans="1:14" x14ac:dyDescent="0.3">
      <c r="A640" s="43" t="s">
        <v>222</v>
      </c>
      <c r="B640" s="41">
        <f t="shared" si="42"/>
        <v>0</v>
      </c>
      <c r="C640" s="14"/>
      <c r="D640" s="75"/>
      <c r="E640" s="75"/>
      <c r="F640" s="181"/>
      <c r="G640" s="14"/>
      <c r="H640" s="193"/>
      <c r="I640" s="14"/>
      <c r="J640" s="193"/>
      <c r="K640" s="14"/>
      <c r="L640" s="14"/>
      <c r="M640" s="14"/>
    </row>
    <row r="641" spans="1:14" x14ac:dyDescent="0.3">
      <c r="A641" s="45" t="s">
        <v>223</v>
      </c>
      <c r="B641" s="41">
        <f t="shared" si="42"/>
        <v>0</v>
      </c>
      <c r="C641" s="53"/>
      <c r="D641" s="76"/>
      <c r="E641" s="76"/>
      <c r="F641" s="76"/>
      <c r="G641" s="53"/>
      <c r="H641" s="87"/>
      <c r="I641" s="53"/>
      <c r="J641" s="87"/>
      <c r="K641" s="53"/>
      <c r="L641" s="53"/>
      <c r="M641" s="53"/>
      <c r="N641" s="39"/>
    </row>
    <row r="642" spans="1:14" x14ac:dyDescent="0.3">
      <c r="A642" s="43" t="s">
        <v>224</v>
      </c>
      <c r="B642" s="41">
        <f t="shared" si="42"/>
        <v>0</v>
      </c>
      <c r="C642" s="14"/>
      <c r="D642" s="75"/>
      <c r="E642" s="75"/>
      <c r="F642" s="181"/>
      <c r="G642" s="14"/>
      <c r="H642" s="193"/>
      <c r="I642" s="14"/>
      <c r="J642" s="193"/>
      <c r="K642" s="14"/>
      <c r="L642" s="14"/>
      <c r="M642" s="14"/>
      <c r="N642" s="3"/>
    </row>
    <row r="643" spans="1:14" x14ac:dyDescent="0.3">
      <c r="A643" s="43" t="s">
        <v>341</v>
      </c>
      <c r="B643" s="41">
        <f t="shared" si="42"/>
        <v>0</v>
      </c>
      <c r="C643" s="14"/>
      <c r="D643" s="75"/>
      <c r="E643" s="75"/>
      <c r="F643" s="181"/>
      <c r="G643" s="14"/>
      <c r="H643" s="193"/>
      <c r="I643" s="14"/>
      <c r="J643" s="193"/>
      <c r="K643" s="14"/>
      <c r="L643" s="14"/>
      <c r="M643" s="14"/>
      <c r="N643" s="3"/>
    </row>
    <row r="644" spans="1:14" x14ac:dyDescent="0.3">
      <c r="A644" s="43" t="s">
        <v>342</v>
      </c>
      <c r="B644" s="41">
        <f t="shared" si="42"/>
        <v>0</v>
      </c>
      <c r="C644" s="14"/>
      <c r="D644" s="75"/>
      <c r="E644" s="75"/>
      <c r="F644" s="181"/>
      <c r="G644" s="14"/>
      <c r="H644" s="193"/>
      <c r="I644" s="14"/>
      <c r="J644" s="193"/>
      <c r="K644" s="14"/>
      <c r="L644" s="14"/>
      <c r="M644" s="14"/>
      <c r="N644" s="3"/>
    </row>
    <row r="645" spans="1:14" x14ac:dyDescent="0.3">
      <c r="A645" s="43" t="s">
        <v>343</v>
      </c>
      <c r="B645" s="41">
        <f t="shared" si="42"/>
        <v>0</v>
      </c>
      <c r="C645" s="14"/>
      <c r="D645" s="75"/>
      <c r="E645" s="14"/>
      <c r="F645" s="181"/>
      <c r="G645" s="14"/>
      <c r="H645" s="193"/>
      <c r="I645" s="14"/>
      <c r="J645" s="193"/>
      <c r="K645" s="14"/>
      <c r="L645" s="14"/>
      <c r="M645" s="14"/>
      <c r="N645" s="3"/>
    </row>
    <row r="646" spans="1:14" x14ac:dyDescent="0.3">
      <c r="A646" s="43" t="s">
        <v>344</v>
      </c>
      <c r="B646" s="41">
        <f t="shared" si="42"/>
        <v>0</v>
      </c>
      <c r="C646" s="14"/>
      <c r="D646" s="14"/>
      <c r="E646" s="14"/>
      <c r="F646" s="181"/>
      <c r="G646" s="14"/>
      <c r="H646" s="193"/>
      <c r="I646" s="14"/>
      <c r="J646" s="193"/>
      <c r="K646" s="14"/>
      <c r="L646" s="14"/>
      <c r="M646" s="14"/>
      <c r="N646" s="3"/>
    </row>
    <row r="647" spans="1:14" x14ac:dyDescent="0.3">
      <c r="A647" s="43" t="s">
        <v>347</v>
      </c>
      <c r="B647" s="41">
        <f t="shared" si="42"/>
        <v>0</v>
      </c>
      <c r="C647" s="14"/>
      <c r="D647" s="14"/>
      <c r="E647" s="14"/>
      <c r="F647" s="181"/>
      <c r="G647" s="14"/>
      <c r="H647" s="193"/>
      <c r="I647" s="14"/>
      <c r="J647" s="193"/>
      <c r="K647" s="14"/>
      <c r="L647" s="14"/>
      <c r="M647" s="14"/>
      <c r="N647" s="3"/>
    </row>
    <row r="648" spans="1:14" x14ac:dyDescent="0.3">
      <c r="A648" s="45" t="s">
        <v>348</v>
      </c>
      <c r="B648" s="41">
        <f t="shared" si="42"/>
        <v>0</v>
      </c>
      <c r="C648" s="53"/>
      <c r="D648" s="53"/>
      <c r="E648" s="53"/>
      <c r="F648" s="76"/>
      <c r="G648" s="53"/>
      <c r="H648" s="87"/>
      <c r="I648" s="53"/>
      <c r="J648" s="87"/>
      <c r="K648" s="53"/>
      <c r="L648" s="53"/>
      <c r="M648" s="53"/>
      <c r="N648" s="39"/>
    </row>
    <row r="649" spans="1:14" x14ac:dyDescent="0.3">
      <c r="A649" s="43" t="s">
        <v>345</v>
      </c>
      <c r="B649" s="41">
        <f t="shared" si="42"/>
        <v>0</v>
      </c>
      <c r="C649" s="14"/>
      <c r="D649" s="14"/>
      <c r="E649" s="14"/>
      <c r="F649" s="181"/>
      <c r="G649" s="14"/>
      <c r="H649" s="193"/>
      <c r="I649" s="14"/>
      <c r="J649" s="193"/>
      <c r="K649" s="14"/>
      <c r="L649" s="14"/>
      <c r="M649" s="14"/>
    </row>
    <row r="650" spans="1:14" x14ac:dyDescent="0.3">
      <c r="A650" s="43" t="s">
        <v>346</v>
      </c>
      <c r="B650" s="41">
        <f t="shared" si="42"/>
        <v>0</v>
      </c>
      <c r="C650" s="14"/>
      <c r="D650" s="14"/>
      <c r="E650" s="14"/>
      <c r="F650" s="181"/>
      <c r="G650" s="14"/>
      <c r="H650" s="193"/>
      <c r="I650" s="14"/>
      <c r="J650" s="193"/>
      <c r="K650" s="14"/>
      <c r="L650" s="14"/>
      <c r="M650" s="14"/>
    </row>
    <row r="651" spans="1:14" x14ac:dyDescent="0.3">
      <c r="A651" s="43"/>
      <c r="B651" s="88" t="s">
        <v>56</v>
      </c>
      <c r="C651" s="67" t="s">
        <v>338</v>
      </c>
      <c r="D651" s="64">
        <f>SUM(D631:D650)</f>
        <v>0</v>
      </c>
      <c r="E651" s="64">
        <f t="shared" ref="E651:M651" si="43">SUM(E631:E650)</f>
        <v>0</v>
      </c>
      <c r="F651" s="64">
        <f t="shared" si="43"/>
        <v>0</v>
      </c>
      <c r="G651" s="64">
        <f t="shared" si="43"/>
        <v>0</v>
      </c>
      <c r="H651" s="202">
        <f t="shared" si="43"/>
        <v>0</v>
      </c>
      <c r="I651" s="64">
        <f t="shared" si="43"/>
        <v>0</v>
      </c>
      <c r="J651" s="202">
        <f t="shared" si="43"/>
        <v>0</v>
      </c>
      <c r="K651" s="29" t="s">
        <v>353</v>
      </c>
      <c r="L651" s="64">
        <f t="shared" si="43"/>
        <v>0</v>
      </c>
      <c r="M651" s="64">
        <f t="shared" si="43"/>
        <v>0</v>
      </c>
    </row>
    <row r="652" spans="1:14" ht="37.5" x14ac:dyDescent="0.3">
      <c r="A652" s="45" t="s">
        <v>70</v>
      </c>
      <c r="B652" s="60" t="s">
        <v>349</v>
      </c>
      <c r="C652" s="8" t="s">
        <v>338</v>
      </c>
      <c r="D652" s="8" t="s">
        <v>338</v>
      </c>
      <c r="E652" s="8" t="s">
        <v>338</v>
      </c>
      <c r="F652" s="8" t="s">
        <v>338</v>
      </c>
      <c r="G652" s="8" t="s">
        <v>338</v>
      </c>
      <c r="H652" s="194" t="s">
        <v>338</v>
      </c>
      <c r="I652" s="8" t="s">
        <v>338</v>
      </c>
      <c r="J652" s="194" t="s">
        <v>338</v>
      </c>
      <c r="K652" s="8" t="s">
        <v>338</v>
      </c>
      <c r="L652" s="8" t="s">
        <v>338</v>
      </c>
      <c r="M652" s="8" t="s">
        <v>338</v>
      </c>
      <c r="N652" s="39"/>
    </row>
    <row r="653" spans="1:14" x14ac:dyDescent="0.3">
      <c r="A653" s="43" t="s">
        <v>187</v>
      </c>
      <c r="B653" s="26" t="str">
        <f t="shared" ref="B653:B672" si="44">C36</f>
        <v>поселок Притеречный</v>
      </c>
      <c r="C653" s="14"/>
      <c r="D653" s="14"/>
      <c r="E653" s="14"/>
      <c r="F653" s="181"/>
      <c r="G653" s="14"/>
      <c r="H653" s="193"/>
      <c r="I653" s="14"/>
      <c r="J653" s="193"/>
      <c r="K653" s="14"/>
      <c r="L653" s="14"/>
      <c r="M653" s="14"/>
      <c r="N653" s="3"/>
    </row>
    <row r="654" spans="1:14" x14ac:dyDescent="0.3">
      <c r="A654" s="43" t="s">
        <v>190</v>
      </c>
      <c r="B654" s="26">
        <f t="shared" si="44"/>
        <v>0</v>
      </c>
      <c r="C654" s="14"/>
      <c r="D654" s="14"/>
      <c r="E654" s="14"/>
      <c r="F654" s="181"/>
      <c r="G654" s="14"/>
      <c r="H654" s="193"/>
      <c r="I654" s="14"/>
      <c r="J654" s="193"/>
      <c r="K654" s="14"/>
      <c r="L654" s="14"/>
      <c r="M654" s="14"/>
      <c r="N654" s="3"/>
    </row>
    <row r="655" spans="1:14" x14ac:dyDescent="0.3">
      <c r="A655" s="43" t="s">
        <v>189</v>
      </c>
      <c r="B655" s="26">
        <f t="shared" si="44"/>
        <v>0</v>
      </c>
      <c r="C655" s="14"/>
      <c r="D655" s="14"/>
      <c r="E655" s="14"/>
      <c r="F655" s="181"/>
      <c r="G655" s="14"/>
      <c r="H655" s="193"/>
      <c r="I655" s="14"/>
      <c r="J655" s="193"/>
      <c r="K655" s="14"/>
      <c r="L655" s="14"/>
      <c r="M655" s="14"/>
      <c r="N655" s="3"/>
    </row>
    <row r="656" spans="1:14" x14ac:dyDescent="0.3">
      <c r="A656" s="43" t="s">
        <v>188</v>
      </c>
      <c r="B656" s="26">
        <f t="shared" si="44"/>
        <v>0</v>
      </c>
      <c r="C656" s="14"/>
      <c r="D656" s="14"/>
      <c r="E656" s="14"/>
      <c r="F656" s="181"/>
      <c r="G656" s="14"/>
      <c r="H656" s="193"/>
      <c r="I656" s="14"/>
      <c r="J656" s="193"/>
      <c r="K656" s="14"/>
      <c r="L656" s="14"/>
      <c r="M656" s="14"/>
      <c r="N656" s="3"/>
    </row>
    <row r="657" spans="1:14" x14ac:dyDescent="0.3">
      <c r="A657" s="43" t="s">
        <v>217</v>
      </c>
      <c r="B657" s="26">
        <f t="shared" si="44"/>
        <v>0</v>
      </c>
      <c r="C657" s="14"/>
      <c r="D657" s="14"/>
      <c r="E657" s="14"/>
      <c r="F657" s="181"/>
      <c r="G657" s="14"/>
      <c r="H657" s="193"/>
      <c r="I657" s="14"/>
      <c r="J657" s="193"/>
      <c r="K657" s="14"/>
      <c r="L657" s="14"/>
      <c r="M657" s="14"/>
      <c r="N657" s="3"/>
    </row>
    <row r="658" spans="1:14" x14ac:dyDescent="0.3">
      <c r="A658" s="43" t="s">
        <v>218</v>
      </c>
      <c r="B658" s="26">
        <f t="shared" si="44"/>
        <v>0</v>
      </c>
      <c r="C658" s="14"/>
      <c r="D658" s="14"/>
      <c r="E658" s="14"/>
      <c r="F658" s="181"/>
      <c r="G658" s="14"/>
      <c r="H658" s="193"/>
      <c r="I658" s="14"/>
      <c r="J658" s="193"/>
      <c r="K658" s="14"/>
      <c r="L658" s="14"/>
      <c r="M658" s="14"/>
      <c r="N658" s="3"/>
    </row>
    <row r="659" spans="1:14" x14ac:dyDescent="0.3">
      <c r="A659" s="45" t="s">
        <v>219</v>
      </c>
      <c r="B659" s="26">
        <f t="shared" si="44"/>
        <v>0</v>
      </c>
      <c r="C659" s="53"/>
      <c r="D659" s="53"/>
      <c r="E659" s="53"/>
      <c r="F659" s="76"/>
      <c r="G659" s="53"/>
      <c r="H659" s="87"/>
      <c r="I659" s="53"/>
      <c r="J659" s="87"/>
      <c r="K659" s="53"/>
      <c r="L659" s="53"/>
      <c r="M659" s="53"/>
      <c r="N659" s="39"/>
    </row>
    <row r="660" spans="1:14" x14ac:dyDescent="0.3">
      <c r="A660" s="43" t="s">
        <v>220</v>
      </c>
      <c r="B660" s="26">
        <f t="shared" si="44"/>
        <v>0</v>
      </c>
      <c r="C660" s="14"/>
      <c r="D660" s="14"/>
      <c r="E660" s="14"/>
      <c r="F660" s="181"/>
      <c r="G660" s="14"/>
      <c r="H660" s="193"/>
      <c r="I660" s="14"/>
      <c r="J660" s="193"/>
      <c r="K660" s="14"/>
      <c r="L660" s="14"/>
      <c r="M660" s="14"/>
    </row>
    <row r="661" spans="1:14" x14ac:dyDescent="0.3">
      <c r="A661" s="8">
        <v>9</v>
      </c>
      <c r="B661" s="26">
        <f t="shared" si="44"/>
        <v>0</v>
      </c>
      <c r="C661" s="14"/>
      <c r="D661" s="14"/>
      <c r="E661" s="14"/>
      <c r="F661" s="181"/>
      <c r="G661" s="14"/>
      <c r="H661" s="193"/>
      <c r="I661" s="14"/>
      <c r="J661" s="193"/>
      <c r="K661" s="14"/>
      <c r="L661" s="14"/>
      <c r="M661" s="14"/>
    </row>
    <row r="662" spans="1:14" x14ac:dyDescent="0.3">
      <c r="A662" s="8">
        <v>10</v>
      </c>
      <c r="B662" s="26">
        <f t="shared" si="44"/>
        <v>0</v>
      </c>
      <c r="C662" s="14"/>
      <c r="D662" s="14"/>
      <c r="E662" s="14"/>
      <c r="F662" s="181"/>
      <c r="G662" s="14"/>
      <c r="H662" s="193"/>
      <c r="I662" s="14"/>
      <c r="J662" s="193"/>
      <c r="K662" s="14"/>
      <c r="L662" s="14"/>
      <c r="M662" s="14"/>
    </row>
    <row r="663" spans="1:14" x14ac:dyDescent="0.3">
      <c r="A663" s="43" t="s">
        <v>223</v>
      </c>
      <c r="B663" s="26">
        <f t="shared" si="44"/>
        <v>0</v>
      </c>
      <c r="C663" s="14"/>
      <c r="D663" s="14"/>
      <c r="E663" s="14"/>
      <c r="F663" s="181"/>
      <c r="G663" s="14"/>
      <c r="H663" s="193"/>
      <c r="I663" s="14"/>
      <c r="J663" s="193"/>
      <c r="K663" s="14"/>
      <c r="L663" s="14"/>
      <c r="M663" s="14"/>
      <c r="N663" s="3"/>
    </row>
    <row r="664" spans="1:14" x14ac:dyDescent="0.3">
      <c r="A664" s="43" t="s">
        <v>224</v>
      </c>
      <c r="B664" s="26">
        <f t="shared" si="44"/>
        <v>0</v>
      </c>
      <c r="C664" s="14"/>
      <c r="D664" s="14"/>
      <c r="E664" s="14"/>
      <c r="F664" s="181"/>
      <c r="G664" s="14"/>
      <c r="H664" s="193"/>
      <c r="I664" s="14"/>
      <c r="J664" s="193"/>
      <c r="K664" s="14"/>
      <c r="L664" s="14"/>
      <c r="M664" s="14"/>
      <c r="N664" s="3"/>
    </row>
    <row r="665" spans="1:14" x14ac:dyDescent="0.3">
      <c r="A665" s="43" t="s">
        <v>341</v>
      </c>
      <c r="B665" s="26">
        <f t="shared" si="44"/>
        <v>0</v>
      </c>
      <c r="C665" s="14"/>
      <c r="D665" s="14"/>
      <c r="E665" s="14"/>
      <c r="F665" s="181"/>
      <c r="G665" s="14"/>
      <c r="H665" s="193"/>
      <c r="I665" s="14"/>
      <c r="J665" s="193"/>
      <c r="K665" s="14"/>
      <c r="L665" s="14"/>
      <c r="M665" s="14"/>
      <c r="N665" s="3"/>
    </row>
    <row r="666" spans="1:14" x14ac:dyDescent="0.3">
      <c r="A666" s="43" t="s">
        <v>342</v>
      </c>
      <c r="B666" s="26">
        <f t="shared" si="44"/>
        <v>0</v>
      </c>
      <c r="C666" s="14"/>
      <c r="D666" s="14"/>
      <c r="E666" s="14"/>
      <c r="F666" s="181"/>
      <c r="G666" s="14"/>
      <c r="H666" s="193"/>
      <c r="I666" s="14"/>
      <c r="J666" s="193"/>
      <c r="K666" s="14"/>
      <c r="L666" s="14"/>
      <c r="M666" s="14"/>
      <c r="N666" s="3"/>
    </row>
    <row r="667" spans="1:14" x14ac:dyDescent="0.3">
      <c r="A667" s="43" t="s">
        <v>343</v>
      </c>
      <c r="B667" s="26">
        <f t="shared" si="44"/>
        <v>0</v>
      </c>
      <c r="C667" s="14"/>
      <c r="D667" s="14"/>
      <c r="E667" s="14"/>
      <c r="F667" s="181"/>
      <c r="G667" s="14"/>
      <c r="H667" s="193"/>
      <c r="I667" s="14"/>
      <c r="J667" s="193"/>
      <c r="K667" s="14"/>
      <c r="L667" s="14"/>
      <c r="M667" s="14"/>
      <c r="N667" s="3"/>
    </row>
    <row r="668" spans="1:14" x14ac:dyDescent="0.3">
      <c r="A668" s="43" t="s">
        <v>344</v>
      </c>
      <c r="B668" s="26">
        <f t="shared" si="44"/>
        <v>0</v>
      </c>
      <c r="C668" s="14"/>
      <c r="D668" s="14"/>
      <c r="E668" s="14"/>
      <c r="F668" s="181"/>
      <c r="G668" s="14"/>
      <c r="H668" s="193"/>
      <c r="I668" s="14"/>
      <c r="J668" s="193"/>
      <c r="K668" s="14"/>
      <c r="L668" s="14"/>
      <c r="M668" s="14"/>
      <c r="N668" s="3"/>
    </row>
    <row r="669" spans="1:14" x14ac:dyDescent="0.3">
      <c r="A669" s="45" t="s">
        <v>347</v>
      </c>
      <c r="B669" s="26">
        <f t="shared" si="44"/>
        <v>0</v>
      </c>
      <c r="C669" s="53"/>
      <c r="D669" s="53"/>
      <c r="E669" s="53"/>
      <c r="F669" s="76"/>
      <c r="G669" s="53"/>
      <c r="H669" s="87"/>
      <c r="I669" s="53"/>
      <c r="J669" s="87"/>
      <c r="K669" s="53"/>
      <c r="L669" s="53"/>
      <c r="M669" s="53"/>
      <c r="N669" s="39"/>
    </row>
    <row r="670" spans="1:14" x14ac:dyDescent="0.3">
      <c r="A670" s="43" t="s">
        <v>348</v>
      </c>
      <c r="B670" s="26">
        <f t="shared" si="44"/>
        <v>0</v>
      </c>
      <c r="C670" s="14"/>
      <c r="D670" s="14"/>
      <c r="E670" s="14"/>
      <c r="F670" s="181"/>
      <c r="G670" s="14"/>
      <c r="H670" s="193"/>
      <c r="I670" s="14"/>
      <c r="J670" s="193"/>
      <c r="K670" s="14"/>
      <c r="L670" s="14"/>
      <c r="M670" s="14"/>
    </row>
    <row r="671" spans="1:14" x14ac:dyDescent="0.3">
      <c r="A671" s="8">
        <v>19</v>
      </c>
      <c r="B671" s="26">
        <f t="shared" si="44"/>
        <v>0</v>
      </c>
      <c r="C671" s="14"/>
      <c r="D671" s="14"/>
      <c r="E671" s="14"/>
      <c r="F671" s="181"/>
      <c r="G671" s="14"/>
      <c r="H671" s="193"/>
      <c r="I671" s="14"/>
      <c r="J671" s="193"/>
      <c r="K671" s="14"/>
      <c r="L671" s="14"/>
      <c r="M671" s="14"/>
    </row>
    <row r="672" spans="1:14" x14ac:dyDescent="0.3">
      <c r="A672" s="8">
        <v>20</v>
      </c>
      <c r="B672" s="26">
        <f t="shared" si="44"/>
        <v>0</v>
      </c>
      <c r="C672" s="14"/>
      <c r="D672" s="14"/>
      <c r="E672" s="14"/>
      <c r="F672" s="181"/>
      <c r="G672" s="14"/>
      <c r="H672" s="193"/>
      <c r="I672" s="14"/>
      <c r="J672" s="193"/>
      <c r="K672" s="14"/>
      <c r="L672" s="14"/>
      <c r="M672" s="14"/>
    </row>
    <row r="673" spans="1:14" x14ac:dyDescent="0.3">
      <c r="A673" s="44"/>
      <c r="B673" s="60" t="s">
        <v>56</v>
      </c>
      <c r="C673" s="29" t="s">
        <v>353</v>
      </c>
      <c r="D673" s="65">
        <f>SUM(D653:D672)</f>
        <v>0</v>
      </c>
      <c r="E673" s="65">
        <f t="shared" ref="E673:J673" si="45">SUM(E653:E672)</f>
        <v>0</v>
      </c>
      <c r="F673" s="65">
        <f t="shared" si="45"/>
        <v>0</v>
      </c>
      <c r="G673" s="65">
        <f t="shared" si="45"/>
        <v>0</v>
      </c>
      <c r="H673" s="198">
        <f t="shared" si="45"/>
        <v>0</v>
      </c>
      <c r="I673" s="65">
        <f t="shared" si="45"/>
        <v>0</v>
      </c>
      <c r="J673" s="198">
        <f t="shared" si="45"/>
        <v>0</v>
      </c>
      <c r="K673" s="29" t="s">
        <v>353</v>
      </c>
      <c r="L673" s="65">
        <f t="shared" ref="L673" si="46">SUM(L653:L672)</f>
        <v>0</v>
      </c>
      <c r="M673" s="65">
        <f t="shared" ref="M673" si="47">SUM(M653:M672)</f>
        <v>0</v>
      </c>
      <c r="N673" s="39"/>
    </row>
    <row r="674" spans="1:14" x14ac:dyDescent="0.3">
      <c r="A674" s="42"/>
      <c r="B674" s="63" t="s">
        <v>312</v>
      </c>
      <c r="C674" s="30" t="s">
        <v>353</v>
      </c>
      <c r="D674" s="64">
        <f>D673+D651</f>
        <v>0</v>
      </c>
      <c r="E674" s="64">
        <f t="shared" ref="E674:M674" si="48">E673+E651</f>
        <v>0</v>
      </c>
      <c r="F674" s="64">
        <f t="shared" si="48"/>
        <v>0</v>
      </c>
      <c r="G674" s="64">
        <f t="shared" si="48"/>
        <v>0</v>
      </c>
      <c r="H674" s="202">
        <f t="shared" si="48"/>
        <v>0</v>
      </c>
      <c r="I674" s="64">
        <f t="shared" si="48"/>
        <v>0</v>
      </c>
      <c r="J674" s="202">
        <f t="shared" si="48"/>
        <v>0</v>
      </c>
      <c r="K674" s="29" t="s">
        <v>353</v>
      </c>
      <c r="L674" s="64">
        <f t="shared" si="48"/>
        <v>0</v>
      </c>
      <c r="M674" s="64">
        <f t="shared" si="48"/>
        <v>0</v>
      </c>
    </row>
    <row r="675" spans="1:14" ht="22.5" x14ac:dyDescent="0.3">
      <c r="A675" s="139" t="s">
        <v>313</v>
      </c>
      <c r="B675" s="139"/>
      <c r="C675" s="139"/>
      <c r="D675" s="139"/>
      <c r="E675" s="139"/>
      <c r="F675" s="47"/>
      <c r="G675" s="139"/>
      <c r="H675" s="139"/>
      <c r="I675" s="139"/>
      <c r="J675" s="139"/>
      <c r="K675" s="139"/>
      <c r="L675" s="139"/>
      <c r="M675" s="139"/>
      <c r="N675" s="139"/>
    </row>
    <row r="676" spans="1:14" ht="23.25" customHeight="1" x14ac:dyDescent="0.3">
      <c r="A676" s="139" t="s">
        <v>315</v>
      </c>
      <c r="B676" s="139"/>
      <c r="C676" s="139"/>
      <c r="D676" s="139"/>
      <c r="E676" s="139"/>
      <c r="F676" s="47"/>
      <c r="G676" s="139"/>
      <c r="H676" s="139"/>
      <c r="I676" s="139"/>
      <c r="J676" s="139"/>
      <c r="K676" s="139"/>
      <c r="L676" s="139"/>
      <c r="M676" s="139"/>
      <c r="N676" s="139"/>
    </row>
    <row r="677" spans="1:14" ht="22.5" x14ac:dyDescent="0.3">
      <c r="A677" s="139" t="s">
        <v>314</v>
      </c>
      <c r="B677" s="139"/>
      <c r="C677" s="139"/>
      <c r="D677" s="139"/>
      <c r="E677" s="139"/>
      <c r="F677" s="47"/>
      <c r="G677" s="139"/>
      <c r="H677" s="139"/>
      <c r="I677" s="139"/>
      <c r="J677" s="139"/>
      <c r="K677" s="139"/>
      <c r="L677" s="139"/>
      <c r="M677" s="139"/>
      <c r="N677" s="139"/>
    </row>
    <row r="678" spans="1:14" x14ac:dyDescent="0.3">
      <c r="A678" s="47"/>
      <c r="B678" s="3"/>
      <c r="C678" s="3"/>
      <c r="D678" s="3"/>
      <c r="E678" s="3"/>
      <c r="F678" s="177"/>
      <c r="G678" s="3"/>
      <c r="H678" s="35"/>
      <c r="I678" s="3"/>
      <c r="J678" s="35"/>
      <c r="K678" s="3"/>
      <c r="L678" s="3"/>
      <c r="M678" s="3"/>
      <c r="N678" s="3"/>
    </row>
    <row r="679" spans="1:14" x14ac:dyDescent="0.3">
      <c r="A679" s="46"/>
      <c r="B679" s="3"/>
      <c r="C679" s="3"/>
      <c r="D679" s="3"/>
      <c r="E679" s="3"/>
      <c r="F679" s="177"/>
      <c r="G679" s="3"/>
      <c r="H679" s="35"/>
      <c r="I679" s="3"/>
      <c r="J679" s="35"/>
      <c r="K679" s="3"/>
      <c r="L679" s="3"/>
      <c r="M679" s="3"/>
      <c r="N679" s="3"/>
    </row>
    <row r="680" spans="1:14" x14ac:dyDescent="0.3">
      <c r="A680" s="46"/>
      <c r="B680" s="3"/>
      <c r="C680" s="3"/>
      <c r="D680" s="3"/>
      <c r="E680" s="3"/>
      <c r="F680" s="177"/>
      <c r="G680" s="3"/>
      <c r="H680" s="35"/>
      <c r="I680" s="3"/>
      <c r="J680" s="35"/>
      <c r="K680" s="3"/>
      <c r="L680" s="3"/>
      <c r="M680" s="3"/>
      <c r="N680" s="3"/>
    </row>
    <row r="681" spans="1:14" ht="22.5" x14ac:dyDescent="0.3">
      <c r="A681" s="2" t="s">
        <v>316</v>
      </c>
      <c r="B681" s="3"/>
      <c r="C681" s="3"/>
      <c r="D681" s="3"/>
      <c r="E681" s="3"/>
      <c r="F681" s="177"/>
      <c r="G681" s="3"/>
      <c r="H681" s="35"/>
      <c r="I681" s="3"/>
      <c r="J681" s="35"/>
      <c r="K681" s="3"/>
      <c r="L681" s="3"/>
      <c r="M681" s="3"/>
      <c r="N681" s="3"/>
    </row>
    <row r="682" spans="1:14" x14ac:dyDescent="0.3">
      <c r="B682" s="3"/>
      <c r="C682" s="3"/>
      <c r="D682" s="3"/>
      <c r="E682" s="3"/>
      <c r="F682" s="177"/>
      <c r="G682" s="3"/>
      <c r="H682" s="35"/>
      <c r="I682" s="3"/>
      <c r="J682" s="35"/>
      <c r="K682" s="3"/>
      <c r="L682" s="3"/>
      <c r="M682" s="3"/>
      <c r="N682" s="3"/>
    </row>
    <row r="683" spans="1:14" ht="150" x14ac:dyDescent="0.3">
      <c r="A683" s="45" t="s">
        <v>154</v>
      </c>
      <c r="B683" s="24" t="s">
        <v>9</v>
      </c>
      <c r="C683" s="24" t="s">
        <v>73</v>
      </c>
      <c r="D683" s="81" t="s">
        <v>318</v>
      </c>
      <c r="E683" s="81" t="s">
        <v>319</v>
      </c>
      <c r="F683" s="81" t="s">
        <v>320</v>
      </c>
      <c r="G683" s="24" t="s">
        <v>321</v>
      </c>
      <c r="H683" s="32"/>
      <c r="I683" s="39"/>
      <c r="J683" s="32"/>
      <c r="K683" s="39"/>
      <c r="L683" s="39"/>
      <c r="M683" s="39"/>
      <c r="N683" s="39"/>
    </row>
    <row r="684" spans="1:14" x14ac:dyDescent="0.3">
      <c r="A684" s="43" t="s">
        <v>187</v>
      </c>
      <c r="B684" s="8">
        <v>2</v>
      </c>
      <c r="C684" s="8">
        <v>3</v>
      </c>
      <c r="D684" s="8">
        <v>4</v>
      </c>
      <c r="E684" s="8">
        <v>5</v>
      </c>
      <c r="F684" s="8">
        <v>6</v>
      </c>
      <c r="G684" s="8">
        <v>7</v>
      </c>
      <c r="H684" s="35"/>
      <c r="I684" s="3"/>
      <c r="J684" s="35"/>
      <c r="K684" s="3"/>
      <c r="L684" s="3"/>
    </row>
    <row r="685" spans="1:14" ht="37.5" x14ac:dyDescent="0.3">
      <c r="A685" s="43" t="s">
        <v>187</v>
      </c>
      <c r="B685" s="26" t="str">
        <f t="shared" ref="B685:C704" si="49">C36</f>
        <v>поселок Притеречный</v>
      </c>
      <c r="C685" s="218" t="str">
        <f t="shared" si="49"/>
        <v xml:space="preserve"> Капитальный ремонт  МБОУ СОШ п. Притеречного Моздок-ского района </v>
      </c>
      <c r="D685" s="75">
        <v>1043</v>
      </c>
      <c r="E685" s="75" t="s">
        <v>588</v>
      </c>
      <c r="F685" s="75" t="s">
        <v>588</v>
      </c>
      <c r="G685" s="221"/>
      <c r="H685" s="35"/>
      <c r="I685" s="3"/>
      <c r="J685" s="35"/>
      <c r="K685" s="3"/>
      <c r="L685" s="3"/>
    </row>
    <row r="686" spans="1:14" x14ac:dyDescent="0.3">
      <c r="A686" s="43" t="s">
        <v>190</v>
      </c>
      <c r="B686" s="26">
        <f t="shared" si="49"/>
        <v>0</v>
      </c>
      <c r="C686" s="26">
        <f t="shared" si="49"/>
        <v>0</v>
      </c>
      <c r="D686" s="75"/>
      <c r="E686" s="75"/>
      <c r="F686" s="181"/>
      <c r="G686" s="14"/>
      <c r="H686" s="35"/>
      <c r="I686" s="3"/>
      <c r="J686" s="35"/>
      <c r="K686" s="3"/>
      <c r="L686" s="3"/>
    </row>
    <row r="687" spans="1:14" x14ac:dyDescent="0.3">
      <c r="A687" s="45" t="s">
        <v>189</v>
      </c>
      <c r="B687" s="26">
        <f t="shared" si="49"/>
        <v>0</v>
      </c>
      <c r="C687" s="26">
        <f t="shared" si="49"/>
        <v>0</v>
      </c>
      <c r="D687" s="76"/>
      <c r="E687" s="76"/>
      <c r="F687" s="76"/>
      <c r="G687" s="53"/>
      <c r="H687" s="32"/>
      <c r="I687" s="39"/>
      <c r="J687" s="32"/>
      <c r="K687" s="39"/>
      <c r="L687" s="39"/>
      <c r="M687" s="39"/>
      <c r="N687" s="39"/>
    </row>
    <row r="688" spans="1:14" x14ac:dyDescent="0.3">
      <c r="A688" s="43" t="s">
        <v>188</v>
      </c>
      <c r="B688" s="26">
        <f t="shared" si="49"/>
        <v>0</v>
      </c>
      <c r="C688" s="26">
        <f t="shared" si="49"/>
        <v>0</v>
      </c>
      <c r="D688" s="75"/>
      <c r="E688" s="75"/>
      <c r="F688" s="181"/>
      <c r="G688" s="14"/>
      <c r="H688" s="35"/>
      <c r="I688" s="3"/>
      <c r="J688" s="35"/>
      <c r="K688" s="3"/>
      <c r="L688" s="3"/>
      <c r="M688" s="3"/>
      <c r="N688" s="3"/>
    </row>
    <row r="689" spans="1:14" x14ac:dyDescent="0.3">
      <c r="A689" s="43" t="s">
        <v>217</v>
      </c>
      <c r="B689" s="26">
        <f t="shared" si="49"/>
        <v>0</v>
      </c>
      <c r="C689" s="26">
        <f t="shared" si="49"/>
        <v>0</v>
      </c>
      <c r="D689" s="75"/>
      <c r="E689" s="75"/>
      <c r="F689" s="181"/>
      <c r="G689" s="14"/>
      <c r="H689" s="35"/>
      <c r="I689" s="3"/>
      <c r="J689" s="35"/>
      <c r="K689" s="3"/>
      <c r="L689" s="3"/>
      <c r="M689" s="3"/>
      <c r="N689" s="3"/>
    </row>
    <row r="690" spans="1:14" x14ac:dyDescent="0.3">
      <c r="A690" s="43" t="s">
        <v>218</v>
      </c>
      <c r="B690" s="26">
        <f t="shared" si="49"/>
        <v>0</v>
      </c>
      <c r="C690" s="26">
        <f t="shared" si="49"/>
        <v>0</v>
      </c>
      <c r="D690" s="75"/>
      <c r="E690" s="75"/>
      <c r="F690" s="181"/>
      <c r="G690" s="14"/>
      <c r="H690" s="35"/>
      <c r="I690" s="3"/>
      <c r="J690" s="35"/>
      <c r="K690" s="3"/>
      <c r="L690" s="3"/>
      <c r="M690" s="3"/>
      <c r="N690" s="3"/>
    </row>
    <row r="691" spans="1:14" x14ac:dyDescent="0.3">
      <c r="A691" s="43" t="s">
        <v>219</v>
      </c>
      <c r="B691" s="26">
        <f t="shared" si="49"/>
        <v>0</v>
      </c>
      <c r="C691" s="26">
        <f t="shared" si="49"/>
        <v>0</v>
      </c>
      <c r="D691" s="75"/>
      <c r="E691" s="75"/>
      <c r="F691" s="181"/>
      <c r="G691" s="14"/>
      <c r="H691" s="35"/>
      <c r="I691" s="3"/>
      <c r="J691" s="35"/>
      <c r="K691" s="3"/>
      <c r="L691" s="3"/>
      <c r="M691" s="3"/>
      <c r="N691" s="3"/>
    </row>
    <row r="692" spans="1:14" x14ac:dyDescent="0.3">
      <c r="A692" s="43" t="s">
        <v>220</v>
      </c>
      <c r="B692" s="26">
        <f t="shared" si="49"/>
        <v>0</v>
      </c>
      <c r="C692" s="26">
        <f t="shared" si="49"/>
        <v>0</v>
      </c>
      <c r="D692" s="75"/>
      <c r="E692" s="75"/>
      <c r="F692" s="181"/>
      <c r="G692" s="14"/>
      <c r="H692" s="35"/>
      <c r="I692" s="3"/>
      <c r="J692" s="35"/>
      <c r="K692" s="3"/>
      <c r="L692" s="3"/>
      <c r="M692" s="3"/>
      <c r="N692" s="3"/>
    </row>
    <row r="693" spans="1:14" x14ac:dyDescent="0.3">
      <c r="A693" s="43" t="s">
        <v>221</v>
      </c>
      <c r="B693" s="26">
        <f t="shared" si="49"/>
        <v>0</v>
      </c>
      <c r="C693" s="26">
        <f t="shared" si="49"/>
        <v>0</v>
      </c>
      <c r="D693" s="75"/>
      <c r="E693" s="75"/>
      <c r="F693" s="181"/>
      <c r="G693" s="14"/>
      <c r="H693" s="35"/>
      <c r="I693" s="3"/>
      <c r="J693" s="35"/>
      <c r="K693" s="3"/>
      <c r="L693" s="3"/>
      <c r="M693" s="3"/>
      <c r="N693" s="3"/>
    </row>
    <row r="694" spans="1:14" x14ac:dyDescent="0.3">
      <c r="A694" s="45" t="s">
        <v>222</v>
      </c>
      <c r="B694" s="26">
        <f t="shared" si="49"/>
        <v>0</v>
      </c>
      <c r="C694" s="26">
        <f t="shared" si="49"/>
        <v>0</v>
      </c>
      <c r="D694" s="76"/>
      <c r="E694" s="76"/>
      <c r="F694" s="76"/>
      <c r="G694" s="53"/>
      <c r="H694" s="32"/>
      <c r="I694" s="39"/>
      <c r="J694" s="32"/>
      <c r="K694" s="39"/>
      <c r="L694" s="39"/>
      <c r="M694" s="39"/>
      <c r="N694" s="39"/>
    </row>
    <row r="695" spans="1:14" x14ac:dyDescent="0.3">
      <c r="A695" s="43" t="s">
        <v>223</v>
      </c>
      <c r="B695" s="26">
        <f t="shared" si="49"/>
        <v>0</v>
      </c>
      <c r="C695" s="26">
        <f t="shared" si="49"/>
        <v>0</v>
      </c>
      <c r="D695" s="75"/>
      <c r="E695" s="75"/>
      <c r="F695" s="181"/>
      <c r="G695" s="14"/>
      <c r="H695" s="35"/>
      <c r="I695" s="3"/>
      <c r="J695" s="35"/>
      <c r="K695" s="3"/>
      <c r="L695" s="3"/>
    </row>
    <row r="696" spans="1:14" x14ac:dyDescent="0.3">
      <c r="A696" s="43" t="s">
        <v>224</v>
      </c>
      <c r="B696" s="26">
        <f t="shared" si="49"/>
        <v>0</v>
      </c>
      <c r="C696" s="26">
        <f t="shared" si="49"/>
        <v>0</v>
      </c>
      <c r="D696" s="75"/>
      <c r="E696" s="75"/>
      <c r="F696" s="181"/>
      <c r="G696" s="14"/>
      <c r="H696" s="35"/>
      <c r="I696" s="3"/>
      <c r="J696" s="35"/>
      <c r="K696" s="3"/>
      <c r="L696" s="3"/>
    </row>
    <row r="697" spans="1:14" x14ac:dyDescent="0.3">
      <c r="A697" s="45" t="s">
        <v>341</v>
      </c>
      <c r="B697" s="26">
        <f t="shared" si="49"/>
        <v>0</v>
      </c>
      <c r="C697" s="26">
        <f t="shared" si="49"/>
        <v>0</v>
      </c>
      <c r="D697" s="76"/>
      <c r="E697" s="76"/>
      <c r="F697" s="76"/>
      <c r="G697" s="53"/>
      <c r="H697" s="32"/>
      <c r="I697" s="39"/>
      <c r="J697" s="32"/>
      <c r="K697" s="39"/>
      <c r="L697" s="39"/>
      <c r="M697" s="39"/>
      <c r="N697" s="39"/>
    </row>
    <row r="698" spans="1:14" x14ac:dyDescent="0.3">
      <c r="A698" s="43" t="s">
        <v>342</v>
      </c>
      <c r="B698" s="26">
        <f t="shared" si="49"/>
        <v>0</v>
      </c>
      <c r="C698" s="26">
        <f t="shared" si="49"/>
        <v>0</v>
      </c>
      <c r="D698" s="75"/>
      <c r="E698" s="75"/>
      <c r="F698" s="181"/>
      <c r="G698" s="14"/>
      <c r="H698" s="35"/>
      <c r="I698" s="3"/>
      <c r="J698" s="35"/>
      <c r="K698" s="3"/>
      <c r="L698" s="3"/>
      <c r="M698" s="3"/>
      <c r="N698" s="3"/>
    </row>
    <row r="699" spans="1:14" x14ac:dyDescent="0.3">
      <c r="A699" s="43" t="s">
        <v>343</v>
      </c>
      <c r="B699" s="26">
        <f t="shared" si="49"/>
        <v>0</v>
      </c>
      <c r="C699" s="26">
        <f t="shared" si="49"/>
        <v>0</v>
      </c>
      <c r="D699" s="75"/>
      <c r="E699" s="75"/>
      <c r="F699" s="181"/>
      <c r="G699" s="14"/>
      <c r="H699" s="35"/>
      <c r="I699" s="3"/>
      <c r="J699" s="35"/>
      <c r="K699" s="3"/>
      <c r="L699" s="3"/>
      <c r="M699" s="3"/>
      <c r="N699" s="3"/>
    </row>
    <row r="700" spans="1:14" x14ac:dyDescent="0.3">
      <c r="A700" s="43" t="s">
        <v>344</v>
      </c>
      <c r="B700" s="26">
        <f t="shared" si="49"/>
        <v>0</v>
      </c>
      <c r="C700" s="26">
        <f t="shared" si="49"/>
        <v>0</v>
      </c>
      <c r="D700" s="75"/>
      <c r="E700" s="75"/>
      <c r="F700" s="181"/>
      <c r="G700" s="14"/>
      <c r="H700" s="35"/>
      <c r="I700" s="3"/>
      <c r="J700" s="35"/>
      <c r="K700" s="3"/>
      <c r="L700" s="3"/>
      <c r="M700" s="3"/>
      <c r="N700" s="3"/>
    </row>
    <row r="701" spans="1:14" x14ac:dyDescent="0.3">
      <c r="A701" s="43" t="s">
        <v>347</v>
      </c>
      <c r="B701" s="26">
        <f t="shared" si="49"/>
        <v>0</v>
      </c>
      <c r="C701" s="26">
        <f t="shared" si="49"/>
        <v>0</v>
      </c>
      <c r="D701" s="75"/>
      <c r="E701" s="75"/>
      <c r="F701" s="181"/>
      <c r="G701" s="14"/>
      <c r="H701" s="35"/>
      <c r="I701" s="3"/>
      <c r="J701" s="35"/>
      <c r="K701" s="3"/>
      <c r="L701" s="3"/>
      <c r="M701" s="3"/>
      <c r="N701" s="3"/>
    </row>
    <row r="702" spans="1:14" x14ac:dyDescent="0.3">
      <c r="A702" s="43" t="s">
        <v>348</v>
      </c>
      <c r="B702" s="26">
        <f t="shared" si="49"/>
        <v>0</v>
      </c>
      <c r="C702" s="26">
        <f t="shared" si="49"/>
        <v>0</v>
      </c>
      <c r="D702" s="75"/>
      <c r="E702" s="75"/>
      <c r="F702" s="181"/>
      <c r="G702" s="14"/>
      <c r="H702" s="35"/>
      <c r="I702" s="3"/>
      <c r="J702" s="35"/>
      <c r="K702" s="3"/>
      <c r="L702" s="3"/>
      <c r="M702" s="3"/>
      <c r="N702" s="3"/>
    </row>
    <row r="703" spans="1:14" x14ac:dyDescent="0.3">
      <c r="A703" s="43" t="s">
        <v>345</v>
      </c>
      <c r="B703" s="26">
        <f t="shared" si="49"/>
        <v>0</v>
      </c>
      <c r="C703" s="26">
        <f t="shared" si="49"/>
        <v>0</v>
      </c>
      <c r="D703" s="75"/>
      <c r="E703" s="75"/>
      <c r="F703" s="181"/>
      <c r="G703" s="14"/>
      <c r="H703" s="35"/>
      <c r="I703" s="3"/>
      <c r="J703" s="35"/>
      <c r="K703" s="3"/>
      <c r="L703" s="3"/>
      <c r="M703" s="3"/>
      <c r="N703" s="3"/>
    </row>
    <row r="704" spans="1:14" x14ac:dyDescent="0.3">
      <c r="A704" s="45" t="s">
        <v>346</v>
      </c>
      <c r="B704" s="26">
        <f t="shared" si="49"/>
        <v>0</v>
      </c>
      <c r="C704" s="26">
        <f t="shared" si="49"/>
        <v>0</v>
      </c>
      <c r="D704" s="76"/>
      <c r="E704" s="76"/>
      <c r="F704" s="76"/>
      <c r="G704" s="53"/>
      <c r="H704" s="32"/>
      <c r="I704" s="39"/>
      <c r="J704" s="32"/>
      <c r="K704" s="39"/>
      <c r="L704" s="39"/>
      <c r="M704" s="39"/>
      <c r="N704" s="39"/>
    </row>
    <row r="705" spans="1:14" ht="22.5" x14ac:dyDescent="0.3">
      <c r="A705" s="85"/>
      <c r="B705" s="42" t="s">
        <v>317</v>
      </c>
      <c r="C705" s="73" t="s">
        <v>338</v>
      </c>
      <c r="D705" s="25">
        <f>SUM(D685:D704)</f>
        <v>1043</v>
      </c>
      <c r="E705" s="25">
        <f t="shared" ref="E705:F705" si="50">SUM(E685:E704)</f>
        <v>0</v>
      </c>
      <c r="F705" s="64">
        <f t="shared" si="50"/>
        <v>0</v>
      </c>
      <c r="G705" s="64">
        <f>SUM(G685:G704)</f>
        <v>0</v>
      </c>
      <c r="H705" s="35"/>
      <c r="I705" s="3"/>
      <c r="J705" s="35"/>
      <c r="K705" s="3"/>
      <c r="L705" s="3"/>
    </row>
    <row r="706" spans="1:14" ht="22.5" x14ac:dyDescent="0.3">
      <c r="A706" s="139" t="s">
        <v>322</v>
      </c>
      <c r="B706" s="139"/>
      <c r="C706" s="139"/>
      <c r="D706" s="47"/>
      <c r="E706" s="47"/>
      <c r="F706" s="47"/>
      <c r="G706" s="139"/>
      <c r="H706" s="139"/>
      <c r="I706" s="139"/>
      <c r="J706" s="139"/>
      <c r="K706" s="139"/>
      <c r="L706" s="139"/>
      <c r="M706" s="139"/>
      <c r="N706" s="139"/>
    </row>
    <row r="707" spans="1:14" ht="22.5" x14ac:dyDescent="0.3">
      <c r="A707" s="139" t="s">
        <v>323</v>
      </c>
      <c r="B707" s="139"/>
      <c r="C707" s="139"/>
      <c r="D707" s="139"/>
      <c r="E707" s="139"/>
      <c r="F707" s="47"/>
      <c r="G707" s="139"/>
      <c r="H707" s="139"/>
      <c r="I707" s="139"/>
      <c r="J707" s="139"/>
      <c r="K707" s="139"/>
      <c r="L707" s="139"/>
      <c r="M707" s="139"/>
      <c r="N707" s="139"/>
    </row>
    <row r="708" spans="1:14" x14ac:dyDescent="0.3">
      <c r="A708" s="48"/>
      <c r="B708" s="39"/>
      <c r="C708" s="39"/>
      <c r="D708" s="39"/>
      <c r="E708" s="39"/>
      <c r="F708" s="189"/>
      <c r="G708" s="39"/>
      <c r="H708" s="32"/>
      <c r="I708" s="39"/>
      <c r="J708" s="32"/>
      <c r="K708" s="39"/>
      <c r="L708" s="39"/>
      <c r="M708" s="39"/>
      <c r="N708" s="39"/>
    </row>
    <row r="709" spans="1:14" x14ac:dyDescent="0.3">
      <c r="A709" s="46"/>
      <c r="B709" s="3"/>
      <c r="C709" s="3"/>
      <c r="D709" s="3"/>
      <c r="E709" s="3"/>
      <c r="F709" s="177"/>
      <c r="G709" s="3"/>
      <c r="H709" s="35"/>
      <c r="I709" s="3"/>
      <c r="J709" s="35"/>
      <c r="K709" s="3"/>
      <c r="L709" s="3"/>
      <c r="M709" s="3"/>
      <c r="N709" s="3"/>
    </row>
    <row r="710" spans="1:14" x14ac:dyDescent="0.3">
      <c r="A710" s="46"/>
      <c r="B710" s="3"/>
      <c r="C710" s="3"/>
      <c r="D710" s="3"/>
      <c r="E710" s="3"/>
      <c r="F710" s="177"/>
      <c r="G710" s="3"/>
      <c r="H710" s="35"/>
      <c r="I710" s="3"/>
      <c r="J710" s="35"/>
      <c r="K710" s="3"/>
      <c r="L710" s="3"/>
      <c r="M710" s="3"/>
      <c r="N710" s="3"/>
    </row>
    <row r="711" spans="1:14" x14ac:dyDescent="0.3">
      <c r="A711" s="141" t="s">
        <v>324</v>
      </c>
      <c r="B711" s="141"/>
      <c r="C711" s="141"/>
      <c r="D711" s="141"/>
      <c r="E711" s="141"/>
      <c r="F711" s="185"/>
      <c r="G711" s="141"/>
      <c r="H711" s="141"/>
      <c r="I711" s="141"/>
      <c r="J711" s="141"/>
      <c r="K711" s="141"/>
      <c r="L711" s="141"/>
      <c r="M711" s="141"/>
      <c r="N711" s="141"/>
    </row>
    <row r="712" spans="1:14" x14ac:dyDescent="0.3">
      <c r="A712" s="71"/>
      <c r="B712" s="71"/>
      <c r="C712" s="71"/>
      <c r="D712" s="71"/>
      <c r="E712" s="71"/>
      <c r="F712" s="185"/>
      <c r="G712" s="71"/>
      <c r="H712" s="141"/>
      <c r="I712" s="71"/>
      <c r="J712" s="141"/>
      <c r="K712" s="71"/>
      <c r="L712" s="71"/>
      <c r="M712" s="71"/>
      <c r="N712" s="71"/>
    </row>
    <row r="713" spans="1:14" ht="45" customHeight="1" x14ac:dyDescent="0.3">
      <c r="A713" s="45" t="s">
        <v>10</v>
      </c>
      <c r="B713" s="24" t="s">
        <v>325</v>
      </c>
      <c r="C713" s="24" t="s">
        <v>326</v>
      </c>
      <c r="D713" s="24" t="s">
        <v>327</v>
      </c>
      <c r="E713" s="3"/>
      <c r="F713" s="177"/>
      <c r="G713" s="3"/>
      <c r="H713" s="35"/>
      <c r="I713" s="3"/>
      <c r="J713" s="35"/>
      <c r="K713" s="3"/>
      <c r="L713" s="3"/>
      <c r="M713" s="3"/>
      <c r="N713" s="3"/>
    </row>
    <row r="714" spans="1:14" x14ac:dyDescent="0.3">
      <c r="A714" s="43" t="s">
        <v>187</v>
      </c>
      <c r="B714" s="8">
        <v>2</v>
      </c>
      <c r="C714" s="8">
        <v>3</v>
      </c>
      <c r="D714" s="8">
        <v>4</v>
      </c>
      <c r="E714" s="3"/>
      <c r="F714" s="177"/>
      <c r="G714" s="3"/>
      <c r="H714" s="35"/>
      <c r="I714" s="3"/>
      <c r="J714" s="35"/>
      <c r="K714" s="3"/>
      <c r="L714" s="3"/>
      <c r="M714" s="3"/>
      <c r="N714" s="3"/>
    </row>
    <row r="715" spans="1:14" ht="87" customHeight="1" x14ac:dyDescent="0.3">
      <c r="A715" s="43" t="s">
        <v>187</v>
      </c>
      <c r="B715" s="218" t="str">
        <f>D36</f>
        <v xml:space="preserve"> Капитальный ремонт  МБОУ СОШ п. Притеречного Моздок-ского района </v>
      </c>
      <c r="C715" s="17" t="s">
        <v>601</v>
      </c>
      <c r="D715" s="215" t="s">
        <v>603</v>
      </c>
      <c r="E715" s="3"/>
      <c r="F715" s="177"/>
      <c r="G715" s="3"/>
      <c r="H715" s="35"/>
      <c r="I715" s="3"/>
      <c r="J715" s="35"/>
      <c r="K715" s="3"/>
      <c r="L715" s="3"/>
      <c r="M715" s="3"/>
      <c r="N715" s="3"/>
    </row>
    <row r="716" spans="1:14" ht="56.25" x14ac:dyDescent="0.3">
      <c r="A716" s="45" t="s">
        <v>190</v>
      </c>
      <c r="B716" s="26">
        <f t="shared" ref="B716:B734" si="51">D37</f>
        <v>0</v>
      </c>
      <c r="C716" s="53" t="s">
        <v>602</v>
      </c>
      <c r="D716" s="17" t="s">
        <v>604</v>
      </c>
      <c r="E716" s="39"/>
      <c r="F716" s="189"/>
      <c r="G716" s="39"/>
      <c r="H716" s="32"/>
      <c r="I716" s="39"/>
      <c r="J716" s="32"/>
      <c r="K716" s="39"/>
      <c r="L716" s="39"/>
      <c r="M716" s="39"/>
      <c r="N716" s="39"/>
    </row>
    <row r="717" spans="1:14" x14ac:dyDescent="0.3">
      <c r="A717" s="43" t="s">
        <v>189</v>
      </c>
      <c r="B717" s="26">
        <f t="shared" si="51"/>
        <v>0</v>
      </c>
      <c r="C717" s="14"/>
      <c r="D717" s="17"/>
      <c r="E717" s="3"/>
      <c r="F717" s="177"/>
      <c r="G717" s="3"/>
      <c r="H717" s="35"/>
      <c r="I717" s="3"/>
      <c r="J717" s="35"/>
    </row>
    <row r="718" spans="1:14" x14ac:dyDescent="0.3">
      <c r="A718" s="8">
        <v>4</v>
      </c>
      <c r="B718" s="26">
        <f t="shared" si="51"/>
        <v>0</v>
      </c>
      <c r="C718" s="14"/>
      <c r="D718" s="14"/>
      <c r="E718" s="3"/>
      <c r="F718" s="177"/>
      <c r="G718" s="3"/>
      <c r="H718" s="35"/>
      <c r="I718" s="3"/>
      <c r="J718" s="35"/>
    </row>
    <row r="719" spans="1:14" x14ac:dyDescent="0.3">
      <c r="A719" s="8">
        <v>5</v>
      </c>
      <c r="B719" s="26">
        <f t="shared" si="51"/>
        <v>0</v>
      </c>
      <c r="C719" s="14"/>
      <c r="D719" s="14"/>
      <c r="E719" s="3"/>
      <c r="F719" s="177"/>
      <c r="G719" s="3"/>
      <c r="H719" s="35"/>
      <c r="I719" s="3"/>
      <c r="J719" s="35"/>
    </row>
    <row r="720" spans="1:14" x14ac:dyDescent="0.3">
      <c r="A720" s="43" t="s">
        <v>218</v>
      </c>
      <c r="B720" s="26">
        <f t="shared" si="51"/>
        <v>0</v>
      </c>
      <c r="C720" s="14"/>
      <c r="D720" s="14"/>
      <c r="E720" s="3"/>
      <c r="F720" s="177"/>
      <c r="G720" s="3"/>
      <c r="H720" s="35"/>
      <c r="I720" s="3"/>
      <c r="J720" s="35"/>
      <c r="K720" s="3"/>
      <c r="L720" s="3"/>
      <c r="M720" s="3"/>
      <c r="N720" s="3"/>
    </row>
    <row r="721" spans="1:14" x14ac:dyDescent="0.3">
      <c r="A721" s="43" t="s">
        <v>219</v>
      </c>
      <c r="B721" s="26">
        <f t="shared" si="51"/>
        <v>0</v>
      </c>
      <c r="C721" s="14"/>
      <c r="D721" s="14"/>
      <c r="E721" s="3"/>
      <c r="F721" s="177"/>
      <c r="G721" s="3"/>
      <c r="H721" s="35"/>
      <c r="I721" s="3"/>
      <c r="J721" s="35"/>
      <c r="K721" s="3"/>
      <c r="L721" s="3"/>
      <c r="M721" s="3"/>
      <c r="N721" s="3"/>
    </row>
    <row r="722" spans="1:14" x14ac:dyDescent="0.3">
      <c r="A722" s="45" t="s">
        <v>220</v>
      </c>
      <c r="B722" s="26">
        <f t="shared" si="51"/>
        <v>0</v>
      </c>
      <c r="C722" s="53"/>
      <c r="D722" s="53"/>
      <c r="E722" s="39"/>
      <c r="F722" s="189"/>
      <c r="G722" s="39"/>
      <c r="H722" s="32"/>
      <c r="I722" s="39"/>
      <c r="J722" s="32"/>
      <c r="K722" s="39"/>
      <c r="L722" s="39"/>
      <c r="M722" s="39"/>
      <c r="N722" s="39"/>
    </row>
    <row r="723" spans="1:14" x14ac:dyDescent="0.3">
      <c r="A723" s="43" t="s">
        <v>221</v>
      </c>
      <c r="B723" s="26">
        <f t="shared" si="51"/>
        <v>0</v>
      </c>
      <c r="C723" s="14"/>
      <c r="D723" s="14"/>
      <c r="E723" s="3"/>
      <c r="F723" s="177"/>
      <c r="G723" s="3"/>
      <c r="H723" s="35"/>
      <c r="I723" s="3"/>
      <c r="J723" s="35"/>
    </row>
    <row r="724" spans="1:14" x14ac:dyDescent="0.3">
      <c r="A724" s="8">
        <v>10</v>
      </c>
      <c r="B724" s="26">
        <f t="shared" si="51"/>
        <v>0</v>
      </c>
      <c r="C724" s="14"/>
      <c r="D724" s="14"/>
      <c r="E724" s="3"/>
      <c r="F724" s="177"/>
      <c r="G724" s="3"/>
      <c r="H724" s="35"/>
      <c r="I724" s="3"/>
      <c r="J724" s="35"/>
    </row>
    <row r="725" spans="1:14" x14ac:dyDescent="0.3">
      <c r="A725" s="43" t="s">
        <v>223</v>
      </c>
      <c r="B725" s="26">
        <f t="shared" si="51"/>
        <v>0</v>
      </c>
      <c r="C725" s="14"/>
      <c r="D725" s="14"/>
      <c r="E725" s="3"/>
      <c r="F725" s="177"/>
      <c r="G725" s="3"/>
      <c r="H725" s="35"/>
      <c r="I725" s="3"/>
      <c r="J725" s="35"/>
      <c r="K725" s="3"/>
      <c r="L725" s="3"/>
      <c r="M725" s="3"/>
      <c r="N725" s="3"/>
    </row>
    <row r="726" spans="1:14" x14ac:dyDescent="0.3">
      <c r="A726" s="45" t="s">
        <v>224</v>
      </c>
      <c r="B726" s="26">
        <f t="shared" si="51"/>
        <v>0</v>
      </c>
      <c r="C726" s="53"/>
      <c r="D726" s="53"/>
      <c r="E726" s="39"/>
      <c r="F726" s="189"/>
      <c r="G726" s="39"/>
      <c r="H726" s="32"/>
      <c r="I726" s="39"/>
      <c r="J726" s="32"/>
      <c r="K726" s="39"/>
      <c r="L726" s="39"/>
      <c r="M726" s="39"/>
      <c r="N726" s="39"/>
    </row>
    <row r="727" spans="1:14" x14ac:dyDescent="0.3">
      <c r="A727" s="43" t="s">
        <v>341</v>
      </c>
      <c r="B727" s="26">
        <f t="shared" si="51"/>
        <v>0</v>
      </c>
      <c r="C727" s="14"/>
      <c r="D727" s="14"/>
      <c r="E727" s="3"/>
      <c r="F727" s="177"/>
      <c r="G727" s="3"/>
      <c r="H727" s="35"/>
      <c r="I727" s="3"/>
      <c r="J727" s="35"/>
    </row>
    <row r="728" spans="1:14" x14ac:dyDescent="0.3">
      <c r="A728" s="8">
        <v>14</v>
      </c>
      <c r="B728" s="26">
        <f t="shared" si="51"/>
        <v>0</v>
      </c>
      <c r="C728" s="14"/>
      <c r="D728" s="14"/>
      <c r="E728" s="3"/>
      <c r="F728" s="177"/>
      <c r="G728" s="3"/>
      <c r="H728" s="35"/>
      <c r="I728" s="3"/>
      <c r="J728" s="35"/>
    </row>
    <row r="729" spans="1:14" x14ac:dyDescent="0.3">
      <c r="A729" s="8">
        <v>15</v>
      </c>
      <c r="B729" s="26">
        <f t="shared" si="51"/>
        <v>0</v>
      </c>
      <c r="C729" s="14"/>
      <c r="D729" s="14"/>
      <c r="E729" s="3"/>
      <c r="F729" s="177"/>
      <c r="G729" s="3"/>
      <c r="H729" s="35"/>
      <c r="I729" s="3"/>
      <c r="J729" s="35"/>
    </row>
    <row r="730" spans="1:14" x14ac:dyDescent="0.3">
      <c r="A730" s="43" t="s">
        <v>344</v>
      </c>
      <c r="B730" s="26">
        <f t="shared" si="51"/>
        <v>0</v>
      </c>
      <c r="C730" s="14"/>
      <c r="D730" s="14"/>
      <c r="E730" s="3"/>
      <c r="F730" s="177"/>
      <c r="G730" s="3"/>
      <c r="H730" s="35"/>
      <c r="I730" s="3"/>
      <c r="J730" s="35"/>
      <c r="K730" s="3"/>
      <c r="L730" s="3"/>
      <c r="M730" s="3"/>
      <c r="N730" s="3"/>
    </row>
    <row r="731" spans="1:14" x14ac:dyDescent="0.3">
      <c r="A731" s="43" t="s">
        <v>347</v>
      </c>
      <c r="B731" s="26">
        <f t="shared" si="51"/>
        <v>0</v>
      </c>
      <c r="C731" s="14"/>
      <c r="D731" s="14"/>
      <c r="E731" s="3"/>
      <c r="F731" s="177"/>
      <c r="G731" s="3"/>
      <c r="H731" s="35"/>
      <c r="I731" s="3"/>
      <c r="J731" s="35"/>
      <c r="K731" s="3"/>
      <c r="L731" s="3"/>
      <c r="M731" s="3"/>
      <c r="N731" s="3"/>
    </row>
    <row r="732" spans="1:14" x14ac:dyDescent="0.3">
      <c r="A732" s="45" t="s">
        <v>348</v>
      </c>
      <c r="B732" s="26">
        <f t="shared" si="51"/>
        <v>0</v>
      </c>
      <c r="C732" s="53"/>
      <c r="D732" s="53"/>
      <c r="E732" s="39"/>
      <c r="F732" s="189"/>
      <c r="G732" s="39"/>
      <c r="H732" s="32"/>
      <c r="I732" s="39"/>
      <c r="J732" s="32"/>
      <c r="K732" s="39"/>
      <c r="L732" s="39"/>
      <c r="M732" s="39"/>
      <c r="N732" s="39"/>
    </row>
    <row r="733" spans="1:14" x14ac:dyDescent="0.3">
      <c r="A733" s="43" t="s">
        <v>345</v>
      </c>
      <c r="B733" s="26">
        <f t="shared" si="51"/>
        <v>0</v>
      </c>
      <c r="C733" s="14"/>
      <c r="D733" s="14"/>
      <c r="E733" s="3"/>
      <c r="F733" s="177"/>
      <c r="G733" s="3"/>
      <c r="H733" s="35"/>
      <c r="I733" s="3"/>
      <c r="J733" s="35"/>
    </row>
    <row r="734" spans="1:14" x14ac:dyDescent="0.3">
      <c r="A734" s="8">
        <v>20</v>
      </c>
      <c r="B734" s="26">
        <f t="shared" si="51"/>
        <v>0</v>
      </c>
      <c r="C734" s="14"/>
      <c r="D734" s="14"/>
      <c r="E734" s="3"/>
      <c r="F734" s="177"/>
      <c r="G734" s="3"/>
      <c r="H734" s="35"/>
      <c r="I734" s="3"/>
      <c r="J734" s="35"/>
    </row>
  </sheetData>
  <mergeCells count="15">
    <mergeCell ref="A258:N258"/>
    <mergeCell ref="F6:G6"/>
    <mergeCell ref="F1:G4"/>
    <mergeCell ref="A20:G20"/>
    <mergeCell ref="D60:G60"/>
    <mergeCell ref="C61:G61"/>
    <mergeCell ref="A162:V162"/>
    <mergeCell ref="A163:V163"/>
    <mergeCell ref="A542:N542"/>
    <mergeCell ref="A569:N569"/>
    <mergeCell ref="A337:N337"/>
    <mergeCell ref="A341:N341"/>
    <mergeCell ref="A334:N334"/>
    <mergeCell ref="A335:N335"/>
    <mergeCell ref="A336:N336"/>
  </mergeCells>
  <phoneticPr fontId="7" type="noConversion"/>
  <pageMargins left="0.7" right="0.7" top="0.75" bottom="0.75" header="0.3" footer="0.3"/>
  <pageSetup paperSize="9" scale="2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'Отраслевые направления '!$A$1:$A$6</xm:f>
          </x14:formula1>
          <xm:sqref>D111:D130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topLeftCell="M1" zoomScale="60" zoomScaleNormal="60" workbookViewId="0">
      <selection activeCell="F10" sqref="F10"/>
    </sheetView>
  </sheetViews>
  <sheetFormatPr defaultRowHeight="15" x14ac:dyDescent="0.25"/>
  <cols>
    <col min="1" max="1" width="18.7109375" bestFit="1" customWidth="1"/>
    <col min="2" max="2" width="45.28515625" bestFit="1" customWidth="1"/>
    <col min="3" max="3" width="24.85546875" bestFit="1" customWidth="1"/>
    <col min="4" max="4" width="16.85546875" bestFit="1" customWidth="1"/>
    <col min="5" max="5" width="42.5703125" bestFit="1" customWidth="1"/>
    <col min="6" max="7" width="23.7109375" bestFit="1" customWidth="1"/>
    <col min="8" max="8" width="27.140625" bestFit="1" customWidth="1"/>
    <col min="9" max="9" width="18.28515625" bestFit="1" customWidth="1"/>
    <col min="10" max="10" width="23.28515625" customWidth="1"/>
    <col min="11" max="11" width="45.85546875" bestFit="1" customWidth="1"/>
    <col min="12" max="12" width="24.140625" bestFit="1" customWidth="1"/>
    <col min="13" max="13" width="24.7109375" bestFit="1" customWidth="1"/>
    <col min="14" max="14" width="33" bestFit="1" customWidth="1"/>
    <col min="15" max="15" width="24.42578125" bestFit="1" customWidth="1"/>
    <col min="16" max="16" width="23.42578125" bestFit="1" customWidth="1"/>
    <col min="17" max="17" width="79.7109375" bestFit="1" customWidth="1"/>
    <col min="18" max="18" width="17.140625" bestFit="1" customWidth="1"/>
    <col min="19" max="19" width="15.28515625" bestFit="1" customWidth="1"/>
    <col min="20" max="20" width="37.140625" bestFit="1" customWidth="1"/>
    <col min="21" max="21" width="17.140625" bestFit="1" customWidth="1"/>
    <col min="22" max="22" width="14.85546875" bestFit="1" customWidth="1"/>
    <col min="23" max="23" width="46.85546875" bestFit="1" customWidth="1"/>
    <col min="24" max="25" width="12.140625" bestFit="1" customWidth="1"/>
    <col min="26" max="26" width="38.140625" bestFit="1" customWidth="1"/>
    <col min="27" max="27" width="66.42578125" bestFit="1" customWidth="1"/>
    <col min="28" max="28" width="28.140625" bestFit="1" customWidth="1"/>
    <col min="29" max="29" width="14.85546875" bestFit="1" customWidth="1"/>
    <col min="30" max="30" width="62.42578125" bestFit="1" customWidth="1"/>
    <col min="31" max="31" width="22" customWidth="1"/>
  </cols>
  <sheetData>
    <row r="1" spans="1:22" ht="18.75" x14ac:dyDescent="0.3">
      <c r="A1" s="250" t="s">
        <v>328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"/>
      <c r="P1" s="2"/>
      <c r="Q1" s="2"/>
      <c r="R1" s="2"/>
      <c r="S1" s="2"/>
      <c r="T1" s="2"/>
      <c r="U1" s="2"/>
      <c r="V1" s="2"/>
    </row>
    <row r="2" spans="1:22" ht="18.75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2"/>
      <c r="P2" s="2"/>
      <c r="Q2" s="2"/>
      <c r="R2" s="2"/>
      <c r="S2" s="2"/>
      <c r="T2" s="2"/>
      <c r="U2" s="2"/>
      <c r="V2" s="2"/>
    </row>
    <row r="3" spans="1:22" ht="187.5" x14ac:dyDescent="0.3">
      <c r="A3" s="45" t="s">
        <v>329</v>
      </c>
      <c r="B3" s="138" t="s">
        <v>330</v>
      </c>
      <c r="C3" s="81" t="s">
        <v>77</v>
      </c>
      <c r="D3" s="81" t="s">
        <v>78</v>
      </c>
      <c r="E3" s="81" t="s">
        <v>331</v>
      </c>
      <c r="F3" s="81" t="s">
        <v>90</v>
      </c>
      <c r="G3" s="81" t="s">
        <v>332</v>
      </c>
      <c r="H3" s="81" t="s">
        <v>333</v>
      </c>
      <c r="I3" s="81" t="s">
        <v>486</v>
      </c>
      <c r="J3" s="81" t="s">
        <v>334</v>
      </c>
      <c r="K3" s="81" t="s">
        <v>335</v>
      </c>
      <c r="L3" s="81" t="s">
        <v>355</v>
      </c>
      <c r="M3" s="81" t="s">
        <v>356</v>
      </c>
      <c r="N3" s="81" t="s">
        <v>357</v>
      </c>
      <c r="O3" s="81" t="s">
        <v>358</v>
      </c>
      <c r="P3" s="81" t="s">
        <v>359</v>
      </c>
      <c r="Q3" s="81" t="s">
        <v>336</v>
      </c>
      <c r="R3" s="2"/>
      <c r="S3" s="2"/>
      <c r="T3" s="2"/>
      <c r="U3" s="2"/>
      <c r="V3" s="2"/>
    </row>
    <row r="4" spans="1:22" ht="18.75" x14ac:dyDescent="0.3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  <c r="R4" s="2"/>
      <c r="S4" s="2"/>
      <c r="T4" s="2"/>
      <c r="U4" s="2"/>
      <c r="V4" s="2"/>
    </row>
    <row r="5" spans="1:22" ht="18.75" x14ac:dyDescent="0.3">
      <c r="A5" s="42"/>
      <c r="B5" s="59" t="s">
        <v>337</v>
      </c>
      <c r="C5" s="8" t="s">
        <v>338</v>
      </c>
      <c r="D5" s="8" t="s">
        <v>338</v>
      </c>
      <c r="E5" s="54">
        <f>ПАСПОРТ!G131-ПАСПОРТ!F131+1</f>
        <v>2</v>
      </c>
      <c r="F5" s="8" t="s">
        <v>338</v>
      </c>
      <c r="G5" s="8" t="s">
        <v>338</v>
      </c>
      <c r="H5" s="155" t="s">
        <v>338</v>
      </c>
      <c r="I5" s="155" t="s">
        <v>338</v>
      </c>
      <c r="J5" s="64" t="e">
        <f>(ПАСПОРТ!I250+ПАСПОРТ!N250+ПАСПОРТ!S250)/(ПАСПОРТ!E250+ПАСПОРТ!J250+ПАСПОРТ!O250)</f>
        <v>#DIV/0!</v>
      </c>
      <c r="K5" s="64" t="e">
        <f>SUM(ПАСПОРТ!E198:E217)/(SUM(ПАСПОРТ!E198:E217)+SUM(ПАСПОРТ!I198:I217))</f>
        <v>#DIV/0!</v>
      </c>
      <c r="L5" s="64">
        <f>(ПАСПОРТ!C288/ПАСПОРТ!C286)</f>
        <v>0.11447811447811448</v>
      </c>
      <c r="M5" s="64">
        <f>ПАСПОРТ!F705/ПАСПОРТ!D705</f>
        <v>0</v>
      </c>
      <c r="N5" s="64">
        <f>ПАСПОРТ!C287/ПАСПОРТ!C275</f>
        <v>0.49181401440733463</v>
      </c>
      <c r="O5" s="64">
        <f>ПАСПОРТ!C346/ПАСПОРТ!E346</f>
        <v>0.97882688427767939</v>
      </c>
      <c r="P5" s="64">
        <f>SUM(ПАСПОРТ!G651,ПАСПОРТ!H651,ПАСПОРТ!I651)</f>
        <v>0</v>
      </c>
      <c r="Q5" s="64" t="e">
        <f>AE33</f>
        <v>#VALUE!</v>
      </c>
      <c r="R5" s="2"/>
      <c r="S5" s="2"/>
      <c r="T5" s="2"/>
      <c r="U5" s="2"/>
      <c r="V5" s="2"/>
    </row>
    <row r="6" spans="1:22" ht="56.25" x14ac:dyDescent="0.3">
      <c r="A6" s="73" t="s">
        <v>187</v>
      </c>
      <c r="B6" s="65" t="str">
        <f>ПАСПОРТ!D36</f>
        <v xml:space="preserve"> Капитальный ремонт  МБОУ СОШ п. Притеречного Моздок-ского района </v>
      </c>
      <c r="C6" s="25" t="str">
        <f>ПАСПОРТ!C111</f>
        <v>Капитальный ремонт</v>
      </c>
      <c r="D6" s="218" t="str">
        <f>ПАСПОРТ!D111</f>
        <v>Образование</v>
      </c>
      <c r="E6" s="25">
        <f>ПАСПОРТ!G111-ПАСПОРТ!F111+1</f>
        <v>2</v>
      </c>
      <c r="F6" s="26">
        <f>ПАСПОРТ!M111</f>
        <v>0</v>
      </c>
      <c r="G6" s="26">
        <f>ПАСПОРТ!N111</f>
        <v>0</v>
      </c>
      <c r="H6" s="240" t="str">
        <f>ПАСПОРТ!C142</f>
        <v>Да</v>
      </c>
      <c r="I6" s="26">
        <f>ПАСПОРТ!G142</f>
        <v>0</v>
      </c>
      <c r="J6" s="8" t="s">
        <v>338</v>
      </c>
      <c r="K6" s="8" t="s">
        <v>338</v>
      </c>
      <c r="L6" s="8" t="s">
        <v>338</v>
      </c>
      <c r="M6" s="8" t="s">
        <v>338</v>
      </c>
      <c r="N6" s="8" t="s">
        <v>338</v>
      </c>
      <c r="O6" s="8" t="s">
        <v>338</v>
      </c>
      <c r="P6" s="8" t="s">
        <v>338</v>
      </c>
      <c r="Q6" s="8" t="s">
        <v>338</v>
      </c>
      <c r="R6" s="2"/>
      <c r="S6" s="2"/>
      <c r="T6" s="2"/>
      <c r="U6" s="2"/>
      <c r="V6" s="2"/>
    </row>
    <row r="7" spans="1:22" ht="18.75" x14ac:dyDescent="0.3">
      <c r="A7" s="45" t="s">
        <v>190</v>
      </c>
      <c r="B7" s="26">
        <f>ПАСПОРТ!D37</f>
        <v>0</v>
      </c>
      <c r="C7" s="26">
        <f>ПАСПОРТ!C112</f>
        <v>0</v>
      </c>
      <c r="D7" s="26">
        <f>ПАСПОРТ!D112</f>
        <v>0</v>
      </c>
      <c r="E7" s="26">
        <f>ПАСПОРТ!G112-ПАСПОРТ!F112+1</f>
        <v>1</v>
      </c>
      <c r="F7" s="26">
        <f>ПАСПОРТ!M112</f>
        <v>0</v>
      </c>
      <c r="G7" s="26">
        <f>ПАСПОРТ!N112</f>
        <v>0</v>
      </c>
      <c r="H7" s="26">
        <f>ПАСПОРТ!C143</f>
        <v>0</v>
      </c>
      <c r="I7" s="26">
        <f>ПАСПОРТ!G143</f>
        <v>0</v>
      </c>
      <c r="J7" s="81" t="s">
        <v>338</v>
      </c>
      <c r="K7" s="81" t="s">
        <v>338</v>
      </c>
      <c r="L7" s="81" t="s">
        <v>338</v>
      </c>
      <c r="M7" s="81" t="s">
        <v>338</v>
      </c>
      <c r="N7" s="81" t="s">
        <v>338</v>
      </c>
      <c r="O7" s="81" t="s">
        <v>338</v>
      </c>
      <c r="P7" s="81" t="s">
        <v>338</v>
      </c>
      <c r="Q7" s="81" t="s">
        <v>338</v>
      </c>
      <c r="R7" s="2"/>
      <c r="S7" s="2"/>
      <c r="T7" s="2"/>
      <c r="U7" s="2"/>
      <c r="V7" s="2"/>
    </row>
    <row r="8" spans="1:22" ht="18.75" x14ac:dyDescent="0.3">
      <c r="A8" s="73" t="s">
        <v>189</v>
      </c>
      <c r="B8" s="26">
        <f>ПАСПОРТ!D38</f>
        <v>0</v>
      </c>
      <c r="C8" s="26">
        <f>ПАСПОРТ!C113</f>
        <v>0</v>
      </c>
      <c r="D8" s="26">
        <f>ПАСПОРТ!D113</f>
        <v>0</v>
      </c>
      <c r="E8" s="26">
        <f>ПАСПОРТ!G113-ПАСПОРТ!F113+1</f>
        <v>1</v>
      </c>
      <c r="F8" s="26">
        <f>ПАСПОРТ!M113</f>
        <v>0</v>
      </c>
      <c r="G8" s="26">
        <f>ПАСПОРТ!N113</f>
        <v>0</v>
      </c>
      <c r="H8" s="26">
        <f>ПАСПОРТ!C144</f>
        <v>0</v>
      </c>
      <c r="I8" s="26">
        <f>ПАСПОРТ!G144</f>
        <v>0</v>
      </c>
      <c r="J8" s="81" t="s">
        <v>338</v>
      </c>
      <c r="K8" s="81" t="s">
        <v>338</v>
      </c>
      <c r="L8" s="81" t="s">
        <v>338</v>
      </c>
      <c r="M8" s="81" t="s">
        <v>338</v>
      </c>
      <c r="N8" s="81" t="s">
        <v>338</v>
      </c>
      <c r="O8" s="81" t="s">
        <v>338</v>
      </c>
      <c r="P8" s="81" t="s">
        <v>338</v>
      </c>
      <c r="Q8" s="81" t="s">
        <v>338</v>
      </c>
      <c r="R8" s="2"/>
      <c r="S8" s="2"/>
      <c r="T8" s="2"/>
      <c r="U8" s="2"/>
      <c r="V8" s="2"/>
    </row>
    <row r="9" spans="1:22" ht="18.75" x14ac:dyDescent="0.3">
      <c r="A9" s="45" t="s">
        <v>188</v>
      </c>
      <c r="B9" s="26">
        <f>ПАСПОРТ!D39</f>
        <v>0</v>
      </c>
      <c r="C9" s="26">
        <f>ПАСПОРТ!C114</f>
        <v>0</v>
      </c>
      <c r="D9" s="26">
        <f>ПАСПОРТ!D114</f>
        <v>0</v>
      </c>
      <c r="E9" s="26">
        <f>ПАСПОРТ!G114-ПАСПОРТ!F114+1</f>
        <v>1</v>
      </c>
      <c r="F9" s="26">
        <f>ПАСПОРТ!M114</f>
        <v>0</v>
      </c>
      <c r="G9" s="26">
        <f>ПАСПОРТ!N114</f>
        <v>0</v>
      </c>
      <c r="H9" s="26">
        <f>ПАСПОРТ!C145</f>
        <v>0</v>
      </c>
      <c r="I9" s="26">
        <f>ПАСПОРТ!G145</f>
        <v>0</v>
      </c>
      <c r="J9" s="8" t="s">
        <v>338</v>
      </c>
      <c r="K9" s="8" t="s">
        <v>338</v>
      </c>
      <c r="L9" s="8" t="s">
        <v>338</v>
      </c>
      <c r="M9" s="8" t="s">
        <v>338</v>
      </c>
      <c r="N9" s="8" t="s">
        <v>338</v>
      </c>
      <c r="O9" s="8" t="s">
        <v>338</v>
      </c>
      <c r="P9" s="8" t="s">
        <v>338</v>
      </c>
      <c r="Q9" s="8" t="s">
        <v>338</v>
      </c>
      <c r="R9" s="2"/>
      <c r="S9" s="2"/>
      <c r="T9" s="2"/>
      <c r="U9" s="2"/>
      <c r="V9" s="2"/>
    </row>
    <row r="10" spans="1:22" ht="18.75" x14ac:dyDescent="0.3">
      <c r="A10" s="73" t="s">
        <v>217</v>
      </c>
      <c r="B10" s="26">
        <f>ПАСПОРТ!D40</f>
        <v>0</v>
      </c>
      <c r="C10" s="26">
        <f>ПАСПОРТ!C115</f>
        <v>0</v>
      </c>
      <c r="D10" s="26">
        <f>ПАСПОРТ!D115</f>
        <v>0</v>
      </c>
      <c r="E10" s="26">
        <f>ПАСПОРТ!G115-ПАСПОРТ!F115+1</f>
        <v>1</v>
      </c>
      <c r="F10" s="26">
        <f>ПАСПОРТ!M115</f>
        <v>0</v>
      </c>
      <c r="G10" s="26">
        <f>ПАСПОРТ!N115</f>
        <v>0</v>
      </c>
      <c r="H10" s="26">
        <f>ПАСПОРТ!C146</f>
        <v>0</v>
      </c>
      <c r="I10" s="26">
        <f>ПАСПОРТ!G146</f>
        <v>0</v>
      </c>
      <c r="J10" s="81" t="s">
        <v>338</v>
      </c>
      <c r="K10" s="81" t="s">
        <v>338</v>
      </c>
      <c r="L10" s="81" t="s">
        <v>338</v>
      </c>
      <c r="M10" s="81" t="s">
        <v>338</v>
      </c>
      <c r="N10" s="81" t="s">
        <v>338</v>
      </c>
      <c r="O10" s="81" t="s">
        <v>338</v>
      </c>
      <c r="P10" s="81" t="s">
        <v>338</v>
      </c>
      <c r="Q10" s="81" t="s">
        <v>338</v>
      </c>
      <c r="R10" s="2"/>
      <c r="S10" s="2"/>
      <c r="T10" s="2"/>
      <c r="U10" s="2"/>
      <c r="V10" s="2"/>
    </row>
    <row r="11" spans="1:22" ht="18.75" x14ac:dyDescent="0.3">
      <c r="A11" s="45" t="s">
        <v>218</v>
      </c>
      <c r="B11" s="26">
        <f>ПАСПОРТ!D41</f>
        <v>0</v>
      </c>
      <c r="C11" s="26">
        <f>ПАСПОРТ!C116</f>
        <v>0</v>
      </c>
      <c r="D11" s="26">
        <f>ПАСПОРТ!D116</f>
        <v>0</v>
      </c>
      <c r="E11" s="26">
        <f>ПАСПОРТ!G116-ПАСПОРТ!F116+1</f>
        <v>1</v>
      </c>
      <c r="F11" s="26">
        <f>ПАСПОРТ!M116</f>
        <v>0</v>
      </c>
      <c r="G11" s="26">
        <f>ПАСПОРТ!N116</f>
        <v>0</v>
      </c>
      <c r="H11" s="26">
        <f>ПАСПОРТ!C147</f>
        <v>0</v>
      </c>
      <c r="I11" s="26">
        <f>ПАСПОРТ!G147</f>
        <v>0</v>
      </c>
      <c r="J11" s="81" t="s">
        <v>338</v>
      </c>
      <c r="K11" s="81" t="s">
        <v>338</v>
      </c>
      <c r="L11" s="81" t="s">
        <v>338</v>
      </c>
      <c r="M11" s="81" t="s">
        <v>338</v>
      </c>
      <c r="N11" s="81" t="s">
        <v>338</v>
      </c>
      <c r="O11" s="81" t="s">
        <v>338</v>
      </c>
      <c r="P11" s="81" t="s">
        <v>338</v>
      </c>
      <c r="Q11" s="81" t="s">
        <v>338</v>
      </c>
      <c r="R11" s="2"/>
      <c r="S11" s="2"/>
      <c r="T11" s="2"/>
      <c r="U11" s="2"/>
      <c r="V11" s="2"/>
    </row>
    <row r="12" spans="1:22" ht="18.75" x14ac:dyDescent="0.3">
      <c r="A12" s="73" t="s">
        <v>219</v>
      </c>
      <c r="B12" s="26">
        <f>ПАСПОРТ!D42</f>
        <v>0</v>
      </c>
      <c r="C12" s="26">
        <f>ПАСПОРТ!C117</f>
        <v>0</v>
      </c>
      <c r="D12" s="26">
        <f>ПАСПОРТ!D117</f>
        <v>0</v>
      </c>
      <c r="E12" s="26">
        <f>ПАСПОРТ!G117-ПАСПОРТ!F117+1</f>
        <v>1</v>
      </c>
      <c r="F12" s="26">
        <f>ПАСПОРТ!M117</f>
        <v>0</v>
      </c>
      <c r="G12" s="26">
        <f>ПАСПОРТ!N117</f>
        <v>0</v>
      </c>
      <c r="H12" s="26">
        <f>ПАСПОРТ!C148</f>
        <v>0</v>
      </c>
      <c r="I12" s="26">
        <f>ПАСПОРТ!G148</f>
        <v>0</v>
      </c>
      <c r="J12" s="8" t="s">
        <v>338</v>
      </c>
      <c r="K12" s="8" t="s">
        <v>338</v>
      </c>
      <c r="L12" s="8" t="s">
        <v>338</v>
      </c>
      <c r="M12" s="8" t="s">
        <v>338</v>
      </c>
      <c r="N12" s="8" t="s">
        <v>338</v>
      </c>
      <c r="O12" s="8" t="s">
        <v>338</v>
      </c>
      <c r="P12" s="8" t="s">
        <v>338</v>
      </c>
      <c r="Q12" s="8" t="s">
        <v>338</v>
      </c>
      <c r="R12" s="2"/>
      <c r="S12" s="2"/>
      <c r="T12" s="2"/>
      <c r="U12" s="2"/>
      <c r="V12" s="2"/>
    </row>
    <row r="13" spans="1:22" ht="18.75" x14ac:dyDescent="0.3">
      <c r="A13" s="45" t="s">
        <v>220</v>
      </c>
      <c r="B13" s="26">
        <f>ПАСПОРТ!D43</f>
        <v>0</v>
      </c>
      <c r="C13" s="26">
        <f>ПАСПОРТ!C118</f>
        <v>0</v>
      </c>
      <c r="D13" s="26">
        <f>ПАСПОРТ!D118</f>
        <v>0</v>
      </c>
      <c r="E13" s="26">
        <f>ПАСПОРТ!G118-ПАСПОРТ!F118+1</f>
        <v>1</v>
      </c>
      <c r="F13" s="26">
        <f>ПАСПОРТ!M118</f>
        <v>0</v>
      </c>
      <c r="G13" s="26">
        <f>ПАСПОРТ!N118</f>
        <v>0</v>
      </c>
      <c r="H13" s="26">
        <f>ПАСПОРТ!C149</f>
        <v>0</v>
      </c>
      <c r="I13" s="26">
        <f>ПАСПОРТ!G149</f>
        <v>0</v>
      </c>
      <c r="J13" s="81" t="s">
        <v>338</v>
      </c>
      <c r="K13" s="81" t="s">
        <v>338</v>
      </c>
      <c r="L13" s="81" t="s">
        <v>338</v>
      </c>
      <c r="M13" s="81" t="s">
        <v>338</v>
      </c>
      <c r="N13" s="81" t="s">
        <v>338</v>
      </c>
      <c r="O13" s="81" t="s">
        <v>338</v>
      </c>
      <c r="P13" s="81" t="s">
        <v>338</v>
      </c>
      <c r="Q13" s="81" t="s">
        <v>338</v>
      </c>
      <c r="R13" s="2"/>
      <c r="S13" s="2"/>
      <c r="T13" s="2"/>
      <c r="U13" s="2"/>
      <c r="V13" s="2"/>
    </row>
    <row r="14" spans="1:22" ht="18.75" x14ac:dyDescent="0.3">
      <c r="A14" s="73" t="s">
        <v>221</v>
      </c>
      <c r="B14" s="26">
        <f>ПАСПОРТ!D44</f>
        <v>0</v>
      </c>
      <c r="C14" s="26">
        <f>ПАСПОРТ!C119</f>
        <v>0</v>
      </c>
      <c r="D14" s="26">
        <f>ПАСПОРТ!D119</f>
        <v>0</v>
      </c>
      <c r="E14" s="26">
        <f>ПАСПОРТ!G119-ПАСПОРТ!F119+1</f>
        <v>1</v>
      </c>
      <c r="F14" s="26">
        <f>ПАСПОРТ!M119</f>
        <v>0</v>
      </c>
      <c r="G14" s="26">
        <f>ПАСПОРТ!N119</f>
        <v>0</v>
      </c>
      <c r="H14" s="26">
        <f>ПАСПОРТ!C150</f>
        <v>0</v>
      </c>
      <c r="I14" s="26">
        <f>ПАСПОРТ!G150</f>
        <v>0</v>
      </c>
      <c r="J14" s="81" t="s">
        <v>338</v>
      </c>
      <c r="K14" s="81" t="s">
        <v>338</v>
      </c>
      <c r="L14" s="81" t="s">
        <v>338</v>
      </c>
      <c r="M14" s="81" t="s">
        <v>338</v>
      </c>
      <c r="N14" s="81" t="s">
        <v>338</v>
      </c>
      <c r="O14" s="81" t="s">
        <v>338</v>
      </c>
      <c r="P14" s="81" t="s">
        <v>338</v>
      </c>
      <c r="Q14" s="81" t="s">
        <v>338</v>
      </c>
      <c r="R14" s="2"/>
      <c r="S14" s="2"/>
      <c r="T14" s="2"/>
      <c r="U14" s="2"/>
      <c r="V14" s="2"/>
    </row>
    <row r="15" spans="1:22" ht="18.75" x14ac:dyDescent="0.3">
      <c r="A15" s="45" t="s">
        <v>222</v>
      </c>
      <c r="B15" s="26">
        <f>ПАСПОРТ!D45</f>
        <v>0</v>
      </c>
      <c r="C15" s="26">
        <f>ПАСПОРТ!C120</f>
        <v>0</v>
      </c>
      <c r="D15" s="26">
        <f>ПАСПОРТ!D120</f>
        <v>0</v>
      </c>
      <c r="E15" s="26">
        <f>ПАСПОРТ!G120-ПАСПОРТ!F120+1</f>
        <v>1</v>
      </c>
      <c r="F15" s="26">
        <f>ПАСПОРТ!M120</f>
        <v>0</v>
      </c>
      <c r="G15" s="26">
        <f>ПАСПОРТ!N120</f>
        <v>0</v>
      </c>
      <c r="H15" s="26">
        <f>ПАСПОРТ!C151</f>
        <v>0</v>
      </c>
      <c r="I15" s="26">
        <f>ПАСПОРТ!G151</f>
        <v>0</v>
      </c>
      <c r="J15" s="8" t="s">
        <v>338</v>
      </c>
      <c r="K15" s="8" t="s">
        <v>338</v>
      </c>
      <c r="L15" s="8" t="s">
        <v>338</v>
      </c>
      <c r="M15" s="8" t="s">
        <v>338</v>
      </c>
      <c r="N15" s="8" t="s">
        <v>338</v>
      </c>
      <c r="O15" s="8" t="s">
        <v>338</v>
      </c>
      <c r="P15" s="8" t="s">
        <v>338</v>
      </c>
      <c r="Q15" s="8" t="s">
        <v>338</v>
      </c>
      <c r="R15" s="2"/>
      <c r="S15" s="2"/>
      <c r="T15" s="2"/>
      <c r="U15" s="2"/>
      <c r="V15" s="2"/>
    </row>
    <row r="16" spans="1:22" ht="18.75" x14ac:dyDescent="0.3">
      <c r="A16" s="73" t="s">
        <v>223</v>
      </c>
      <c r="B16" s="26">
        <f>ПАСПОРТ!D46</f>
        <v>0</v>
      </c>
      <c r="C16" s="26">
        <f>ПАСПОРТ!C121</f>
        <v>0</v>
      </c>
      <c r="D16" s="26">
        <f>ПАСПОРТ!D121</f>
        <v>0</v>
      </c>
      <c r="E16" s="26">
        <f>ПАСПОРТ!G121-ПАСПОРТ!F121+1</f>
        <v>1</v>
      </c>
      <c r="F16" s="26">
        <f>ПАСПОРТ!M121</f>
        <v>0</v>
      </c>
      <c r="G16" s="26">
        <f>ПАСПОРТ!N121</f>
        <v>0</v>
      </c>
      <c r="H16" s="26">
        <f>ПАСПОРТ!C152</f>
        <v>0</v>
      </c>
      <c r="I16" s="26">
        <f>ПАСПОРТ!G152</f>
        <v>0</v>
      </c>
      <c r="J16" s="8" t="s">
        <v>338</v>
      </c>
      <c r="K16" s="8" t="s">
        <v>338</v>
      </c>
      <c r="L16" s="8" t="s">
        <v>338</v>
      </c>
      <c r="M16" s="8" t="s">
        <v>338</v>
      </c>
      <c r="N16" s="8" t="s">
        <v>338</v>
      </c>
      <c r="O16" s="8" t="s">
        <v>338</v>
      </c>
      <c r="P16" s="8" t="s">
        <v>338</v>
      </c>
      <c r="Q16" s="8" t="s">
        <v>338</v>
      </c>
      <c r="R16" s="2"/>
      <c r="S16" s="2"/>
      <c r="T16" s="2"/>
      <c r="U16" s="2"/>
      <c r="V16" s="2"/>
    </row>
    <row r="17" spans="1:31" ht="18.75" x14ac:dyDescent="0.3">
      <c r="A17" s="45" t="s">
        <v>224</v>
      </c>
      <c r="B17" s="26">
        <f>ПАСПОРТ!D47</f>
        <v>0</v>
      </c>
      <c r="C17" s="26">
        <f>ПАСПОРТ!C122</f>
        <v>0</v>
      </c>
      <c r="D17" s="26">
        <f>ПАСПОРТ!D122</f>
        <v>0</v>
      </c>
      <c r="E17" s="26">
        <f>ПАСПОРТ!G122-ПАСПОРТ!F122+1</f>
        <v>1</v>
      </c>
      <c r="F17" s="26">
        <f>ПАСПОРТ!M122</f>
        <v>0</v>
      </c>
      <c r="G17" s="26">
        <f>ПАСПОРТ!N122</f>
        <v>0</v>
      </c>
      <c r="H17" s="26">
        <f>ПАСПОРТ!C153</f>
        <v>0</v>
      </c>
      <c r="I17" s="26">
        <f>ПАСПОРТ!G153</f>
        <v>0</v>
      </c>
      <c r="J17" s="81" t="s">
        <v>338</v>
      </c>
      <c r="K17" s="81" t="s">
        <v>338</v>
      </c>
      <c r="L17" s="81" t="s">
        <v>338</v>
      </c>
      <c r="M17" s="81" t="s">
        <v>338</v>
      </c>
      <c r="N17" s="81" t="s">
        <v>338</v>
      </c>
      <c r="O17" s="81" t="s">
        <v>338</v>
      </c>
      <c r="P17" s="81" t="s">
        <v>338</v>
      </c>
      <c r="Q17" s="81" t="s">
        <v>338</v>
      </c>
      <c r="R17" s="2"/>
      <c r="S17" s="2"/>
      <c r="T17" s="2"/>
      <c r="U17" s="2"/>
      <c r="V17" s="2"/>
    </row>
    <row r="18" spans="1:31" ht="18.75" x14ac:dyDescent="0.3">
      <c r="A18" s="73" t="s">
        <v>341</v>
      </c>
      <c r="B18" s="26">
        <f>ПАСПОРТ!D48</f>
        <v>0</v>
      </c>
      <c r="C18" s="26">
        <f>ПАСПОРТ!C123</f>
        <v>0</v>
      </c>
      <c r="D18" s="26">
        <f>ПАСПОРТ!D123</f>
        <v>0</v>
      </c>
      <c r="E18" s="26">
        <f>ПАСПОРТ!G123-ПАСПОРТ!F123+1</f>
        <v>1</v>
      </c>
      <c r="F18" s="26">
        <f>ПАСПОРТ!M123</f>
        <v>0</v>
      </c>
      <c r="G18" s="26">
        <f>ПАСПОРТ!N123</f>
        <v>0</v>
      </c>
      <c r="H18" s="26">
        <f>ПАСПОРТ!C154</f>
        <v>0</v>
      </c>
      <c r="I18" s="26">
        <f>ПАСПОРТ!G154</f>
        <v>0</v>
      </c>
      <c r="J18" s="81" t="s">
        <v>338</v>
      </c>
      <c r="K18" s="81" t="s">
        <v>338</v>
      </c>
      <c r="L18" s="81" t="s">
        <v>338</v>
      </c>
      <c r="M18" s="81" t="s">
        <v>338</v>
      </c>
      <c r="N18" s="81" t="s">
        <v>338</v>
      </c>
      <c r="O18" s="81" t="s">
        <v>338</v>
      </c>
      <c r="P18" s="81" t="s">
        <v>338</v>
      </c>
      <c r="Q18" s="81" t="s">
        <v>338</v>
      </c>
      <c r="R18" s="2"/>
      <c r="S18" s="2"/>
      <c r="T18" s="2"/>
      <c r="U18" s="2"/>
      <c r="V18" s="2"/>
    </row>
    <row r="19" spans="1:31" ht="18.75" x14ac:dyDescent="0.3">
      <c r="A19" s="45" t="s">
        <v>342</v>
      </c>
      <c r="B19" s="26">
        <f>ПАСПОРТ!D49</f>
        <v>0</v>
      </c>
      <c r="C19" s="26">
        <f>ПАСПОРТ!C124</f>
        <v>0</v>
      </c>
      <c r="D19" s="26">
        <f>ПАСПОРТ!D124</f>
        <v>0</v>
      </c>
      <c r="E19" s="26">
        <f>ПАСПОРТ!G124-ПАСПОРТ!F124+1</f>
        <v>1</v>
      </c>
      <c r="F19" s="26">
        <f>ПАСПОРТ!M124</f>
        <v>0</v>
      </c>
      <c r="G19" s="26">
        <f>ПАСПОРТ!N124</f>
        <v>0</v>
      </c>
      <c r="H19" s="26">
        <f>ПАСПОРТ!C155</f>
        <v>0</v>
      </c>
      <c r="I19" s="26">
        <f>ПАСПОРТ!G155</f>
        <v>0</v>
      </c>
      <c r="J19" s="8" t="s">
        <v>338</v>
      </c>
      <c r="K19" s="8" t="s">
        <v>338</v>
      </c>
      <c r="L19" s="8" t="s">
        <v>338</v>
      </c>
      <c r="M19" s="8" t="s">
        <v>338</v>
      </c>
      <c r="N19" s="8" t="s">
        <v>338</v>
      </c>
      <c r="O19" s="8" t="s">
        <v>338</v>
      </c>
      <c r="P19" s="8" t="s">
        <v>338</v>
      </c>
      <c r="Q19" s="8" t="s">
        <v>338</v>
      </c>
      <c r="R19" s="2"/>
      <c r="S19" s="2"/>
      <c r="T19" s="2"/>
      <c r="U19" s="2"/>
      <c r="V19" s="2"/>
    </row>
    <row r="20" spans="1:31" ht="18.75" x14ac:dyDescent="0.3">
      <c r="A20" s="73" t="s">
        <v>343</v>
      </c>
      <c r="B20" s="26">
        <f>ПАСПОРТ!D50</f>
        <v>0</v>
      </c>
      <c r="C20" s="26">
        <f>ПАСПОРТ!C125</f>
        <v>0</v>
      </c>
      <c r="D20" s="26">
        <f>ПАСПОРТ!D125</f>
        <v>0</v>
      </c>
      <c r="E20" s="26">
        <f>ПАСПОРТ!G125-ПАСПОРТ!F125+1</f>
        <v>1</v>
      </c>
      <c r="F20" s="26">
        <f>ПАСПОРТ!M125</f>
        <v>0</v>
      </c>
      <c r="G20" s="26">
        <f>ПАСПОРТ!N125</f>
        <v>0</v>
      </c>
      <c r="H20" s="26">
        <f>ПАСПОРТ!C156</f>
        <v>0</v>
      </c>
      <c r="I20" s="26">
        <f>ПАСПОРТ!G156</f>
        <v>0</v>
      </c>
      <c r="J20" s="81" t="s">
        <v>338</v>
      </c>
      <c r="K20" s="81" t="s">
        <v>338</v>
      </c>
      <c r="L20" s="81" t="s">
        <v>338</v>
      </c>
      <c r="M20" s="81" t="s">
        <v>338</v>
      </c>
      <c r="N20" s="81" t="s">
        <v>338</v>
      </c>
      <c r="O20" s="81" t="s">
        <v>338</v>
      </c>
      <c r="P20" s="81" t="s">
        <v>338</v>
      </c>
      <c r="Q20" s="81" t="s">
        <v>338</v>
      </c>
      <c r="R20" s="2"/>
      <c r="S20" s="2"/>
      <c r="T20" s="2"/>
      <c r="U20" s="2"/>
      <c r="V20" s="2"/>
    </row>
    <row r="21" spans="1:31" ht="18.75" x14ac:dyDescent="0.3">
      <c r="A21" s="45" t="s">
        <v>344</v>
      </c>
      <c r="B21" s="26">
        <f>ПАСПОРТ!D51</f>
        <v>0</v>
      </c>
      <c r="C21" s="26">
        <f>ПАСПОРТ!C126</f>
        <v>0</v>
      </c>
      <c r="D21" s="26">
        <f>ПАСПОРТ!D126</f>
        <v>0</v>
      </c>
      <c r="E21" s="26">
        <f>ПАСПОРТ!G126-ПАСПОРТ!F126+1</f>
        <v>1</v>
      </c>
      <c r="F21" s="26">
        <f>ПАСПОРТ!M126</f>
        <v>0</v>
      </c>
      <c r="G21" s="26">
        <f>ПАСПОРТ!N126</f>
        <v>0</v>
      </c>
      <c r="H21" s="26">
        <f>ПАСПОРТ!C157</f>
        <v>0</v>
      </c>
      <c r="I21" s="26">
        <f>ПАСПОРТ!G157</f>
        <v>0</v>
      </c>
      <c r="J21" s="81" t="s">
        <v>338</v>
      </c>
      <c r="K21" s="81" t="s">
        <v>338</v>
      </c>
      <c r="L21" s="81" t="s">
        <v>338</v>
      </c>
      <c r="M21" s="81" t="s">
        <v>338</v>
      </c>
      <c r="N21" s="81" t="s">
        <v>338</v>
      </c>
      <c r="O21" s="81" t="s">
        <v>338</v>
      </c>
      <c r="P21" s="81" t="s">
        <v>338</v>
      </c>
      <c r="Q21" s="81" t="s">
        <v>338</v>
      </c>
      <c r="R21" s="2"/>
      <c r="S21" s="2"/>
      <c r="T21" s="2"/>
      <c r="U21" s="2"/>
      <c r="V21" s="2"/>
    </row>
    <row r="22" spans="1:31" ht="18.75" x14ac:dyDescent="0.3">
      <c r="A22" s="73" t="s">
        <v>347</v>
      </c>
      <c r="B22" s="26">
        <f>ПАСПОРТ!D52</f>
        <v>0</v>
      </c>
      <c r="C22" s="26">
        <f>ПАСПОРТ!C127</f>
        <v>0</v>
      </c>
      <c r="D22" s="26">
        <f>ПАСПОРТ!D127</f>
        <v>0</v>
      </c>
      <c r="E22" s="26">
        <f>ПАСПОРТ!G127-ПАСПОРТ!F127+1</f>
        <v>1</v>
      </c>
      <c r="F22" s="26">
        <f>ПАСПОРТ!M127</f>
        <v>0</v>
      </c>
      <c r="G22" s="26">
        <f>ПАСПОРТ!N127</f>
        <v>0</v>
      </c>
      <c r="H22" s="26">
        <f>ПАСПОРТ!C158</f>
        <v>0</v>
      </c>
      <c r="I22" s="26">
        <f>ПАСПОРТ!G158</f>
        <v>0</v>
      </c>
      <c r="J22" s="8" t="s">
        <v>338</v>
      </c>
      <c r="K22" s="8" t="s">
        <v>338</v>
      </c>
      <c r="L22" s="8" t="s">
        <v>338</v>
      </c>
      <c r="M22" s="8" t="s">
        <v>338</v>
      </c>
      <c r="N22" s="8" t="s">
        <v>338</v>
      </c>
      <c r="O22" s="8" t="s">
        <v>338</v>
      </c>
      <c r="P22" s="8" t="s">
        <v>338</v>
      </c>
      <c r="Q22" s="8" t="s">
        <v>338</v>
      </c>
      <c r="R22" s="2"/>
      <c r="S22" s="2"/>
      <c r="T22" s="2"/>
      <c r="U22" s="2"/>
      <c r="V22" s="2"/>
    </row>
    <row r="23" spans="1:31" ht="18.75" x14ac:dyDescent="0.3">
      <c r="A23" s="45" t="s">
        <v>348</v>
      </c>
      <c r="B23" s="26">
        <f>ПАСПОРТ!D53</f>
        <v>0</v>
      </c>
      <c r="C23" s="26">
        <f>ПАСПОРТ!C128</f>
        <v>0</v>
      </c>
      <c r="D23" s="26">
        <f>ПАСПОРТ!D128</f>
        <v>0</v>
      </c>
      <c r="E23" s="26">
        <f>ПАСПОРТ!G128-ПАСПОРТ!F128+1</f>
        <v>1</v>
      </c>
      <c r="F23" s="26">
        <f>ПАСПОРТ!M128</f>
        <v>0</v>
      </c>
      <c r="G23" s="26">
        <f>ПАСПОРТ!N128</f>
        <v>0</v>
      </c>
      <c r="H23" s="26">
        <f>ПАСПОРТ!C159</f>
        <v>0</v>
      </c>
      <c r="I23" s="26">
        <f>ПАСПОРТ!G159</f>
        <v>0</v>
      </c>
      <c r="J23" s="81" t="s">
        <v>338</v>
      </c>
      <c r="K23" s="81" t="s">
        <v>338</v>
      </c>
      <c r="L23" s="81" t="s">
        <v>338</v>
      </c>
      <c r="M23" s="81" t="s">
        <v>338</v>
      </c>
      <c r="N23" s="81" t="s">
        <v>338</v>
      </c>
      <c r="O23" s="81" t="s">
        <v>338</v>
      </c>
      <c r="P23" s="81" t="s">
        <v>338</v>
      </c>
      <c r="Q23" s="81" t="s">
        <v>338</v>
      </c>
      <c r="R23" s="2"/>
      <c r="S23" s="2"/>
      <c r="T23" s="2"/>
      <c r="U23" s="2"/>
      <c r="V23" s="2"/>
    </row>
    <row r="24" spans="1:31" ht="18.75" x14ac:dyDescent="0.3">
      <c r="A24" s="73" t="s">
        <v>345</v>
      </c>
      <c r="B24" s="26">
        <f>ПАСПОРТ!D54</f>
        <v>0</v>
      </c>
      <c r="C24" s="26">
        <f>ПАСПОРТ!C129</f>
        <v>0</v>
      </c>
      <c r="D24" s="26">
        <f>ПАСПОРТ!D129</f>
        <v>0</v>
      </c>
      <c r="E24" s="26">
        <f>ПАСПОРТ!G129-ПАСПОРТ!F129+1</f>
        <v>1</v>
      </c>
      <c r="F24" s="26">
        <f>ПАСПОРТ!M129</f>
        <v>0</v>
      </c>
      <c r="G24" s="26">
        <f>ПАСПОРТ!N129</f>
        <v>0</v>
      </c>
      <c r="H24" s="26">
        <f>ПАСПОРТ!C160</f>
        <v>0</v>
      </c>
      <c r="I24" s="26">
        <f>ПАСПОРТ!G160</f>
        <v>0</v>
      </c>
      <c r="J24" s="81" t="s">
        <v>338</v>
      </c>
      <c r="K24" s="81" t="s">
        <v>338</v>
      </c>
      <c r="L24" s="81" t="s">
        <v>338</v>
      </c>
      <c r="M24" s="81" t="s">
        <v>338</v>
      </c>
      <c r="N24" s="81" t="s">
        <v>338</v>
      </c>
      <c r="O24" s="81" t="s">
        <v>338</v>
      </c>
      <c r="P24" s="81" t="s">
        <v>338</v>
      </c>
      <c r="Q24" s="81" t="s">
        <v>338</v>
      </c>
      <c r="R24" s="2"/>
      <c r="S24" s="2"/>
      <c r="T24" s="2"/>
      <c r="U24" s="2"/>
      <c r="V24" s="2"/>
    </row>
    <row r="25" spans="1:31" ht="18.75" x14ac:dyDescent="0.3">
      <c r="A25" s="45" t="s">
        <v>346</v>
      </c>
      <c r="B25" s="26">
        <f>ПАСПОРТ!D55</f>
        <v>0</v>
      </c>
      <c r="C25" s="26">
        <f>ПАСПОРТ!C130</f>
        <v>0</v>
      </c>
      <c r="D25" s="26">
        <f>ПАСПОРТ!D130</f>
        <v>0</v>
      </c>
      <c r="E25" s="26">
        <f>ПАСПОРТ!G130-ПАСПОРТ!F130+1</f>
        <v>1</v>
      </c>
      <c r="F25" s="26">
        <f>ПАСПОРТ!M130</f>
        <v>0</v>
      </c>
      <c r="G25" s="26">
        <f>ПАСПОРТ!N130</f>
        <v>0</v>
      </c>
      <c r="H25" s="26">
        <f>ПАСПОРТ!C161</f>
        <v>0</v>
      </c>
      <c r="I25" s="26">
        <f>ПАСПОРТ!G161</f>
        <v>0</v>
      </c>
      <c r="J25" s="8" t="s">
        <v>338</v>
      </c>
      <c r="K25" s="8" t="s">
        <v>338</v>
      </c>
      <c r="L25" s="8" t="s">
        <v>338</v>
      </c>
      <c r="M25" s="8" t="s">
        <v>338</v>
      </c>
      <c r="N25" s="8" t="s">
        <v>338</v>
      </c>
      <c r="O25" s="8" t="s">
        <v>338</v>
      </c>
      <c r="P25" s="8" t="s">
        <v>338</v>
      </c>
      <c r="Q25" s="8" t="s">
        <v>338</v>
      </c>
      <c r="R25" s="2"/>
      <c r="S25" s="2"/>
      <c r="T25" s="2"/>
      <c r="U25" s="2"/>
      <c r="V25" s="2"/>
    </row>
    <row r="28" spans="1:31" ht="18.75" x14ac:dyDescent="0.3">
      <c r="A28" s="3"/>
      <c r="B28" s="164" t="s">
        <v>510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5" t="s">
        <v>511</v>
      </c>
      <c r="AA28" s="164"/>
      <c r="AB28" s="164"/>
      <c r="AC28" s="164"/>
      <c r="AD28" s="164"/>
      <c r="AE28" s="166"/>
    </row>
    <row r="29" spans="1:31" ht="236.25" customHeight="1" x14ac:dyDescent="0.25">
      <c r="A29" s="8"/>
      <c r="B29" s="160" t="s">
        <v>79</v>
      </c>
      <c r="C29" s="160" t="s">
        <v>338</v>
      </c>
      <c r="D29" s="160" t="s">
        <v>338</v>
      </c>
      <c r="E29" s="160" t="s">
        <v>80</v>
      </c>
      <c r="F29" s="160" t="s">
        <v>338</v>
      </c>
      <c r="G29" s="160" t="s">
        <v>338</v>
      </c>
      <c r="H29" s="160" t="s">
        <v>81</v>
      </c>
      <c r="I29" s="160" t="s">
        <v>338</v>
      </c>
      <c r="J29" s="160" t="s">
        <v>338</v>
      </c>
      <c r="K29" s="160" t="s">
        <v>82</v>
      </c>
      <c r="L29" s="160" t="s">
        <v>338</v>
      </c>
      <c r="M29" s="160" t="s">
        <v>338</v>
      </c>
      <c r="N29" s="160" t="s">
        <v>83</v>
      </c>
      <c r="O29" s="160" t="s">
        <v>338</v>
      </c>
      <c r="P29" s="160" t="s">
        <v>338</v>
      </c>
      <c r="Q29" s="160" t="s">
        <v>84</v>
      </c>
      <c r="R29" s="160" t="s">
        <v>338</v>
      </c>
      <c r="S29" s="160" t="s">
        <v>338</v>
      </c>
      <c r="T29" s="160" t="s">
        <v>85</v>
      </c>
      <c r="U29" s="160" t="s">
        <v>338</v>
      </c>
      <c r="V29" s="160" t="s">
        <v>338</v>
      </c>
      <c r="W29" s="160" t="s">
        <v>86</v>
      </c>
      <c r="X29" s="160" t="s">
        <v>338</v>
      </c>
      <c r="Y29" s="160" t="s">
        <v>338</v>
      </c>
      <c r="Z29" s="160" t="s">
        <v>87</v>
      </c>
      <c r="AA29" s="160" t="s">
        <v>88</v>
      </c>
      <c r="AB29" s="160" t="s">
        <v>338</v>
      </c>
      <c r="AC29" s="160" t="s">
        <v>338</v>
      </c>
      <c r="AD29" s="160" t="s">
        <v>89</v>
      </c>
      <c r="AE29" s="161" t="s">
        <v>338</v>
      </c>
    </row>
    <row r="30" spans="1:31" ht="396.75" customHeight="1" x14ac:dyDescent="0.25">
      <c r="A30" s="8"/>
      <c r="B30" s="162" t="s">
        <v>91</v>
      </c>
      <c r="C30" s="160" t="s">
        <v>338</v>
      </c>
      <c r="D30" s="160" t="s">
        <v>338</v>
      </c>
      <c r="E30" s="162" t="s">
        <v>91</v>
      </c>
      <c r="F30" s="160" t="s">
        <v>338</v>
      </c>
      <c r="G30" s="160" t="s">
        <v>338</v>
      </c>
      <c r="H30" s="162" t="s">
        <v>92</v>
      </c>
      <c r="I30" s="160" t="s">
        <v>338</v>
      </c>
      <c r="J30" s="160" t="s">
        <v>338</v>
      </c>
      <c r="K30" s="160" t="s">
        <v>93</v>
      </c>
      <c r="L30" s="160" t="s">
        <v>338</v>
      </c>
      <c r="M30" s="160" t="s">
        <v>338</v>
      </c>
      <c r="N30" s="160" t="s">
        <v>94</v>
      </c>
      <c r="O30" s="160" t="s">
        <v>338</v>
      </c>
      <c r="P30" s="160" t="s">
        <v>338</v>
      </c>
      <c r="Q30" s="160" t="s">
        <v>95</v>
      </c>
      <c r="R30" s="160" t="s">
        <v>338</v>
      </c>
      <c r="S30" s="160" t="s">
        <v>338</v>
      </c>
      <c r="T30" s="160" t="s">
        <v>96</v>
      </c>
      <c r="U30" s="160" t="s">
        <v>338</v>
      </c>
      <c r="V30" s="160" t="s">
        <v>338</v>
      </c>
      <c r="W30" s="160" t="s">
        <v>97</v>
      </c>
      <c r="X30" s="160" t="s">
        <v>338</v>
      </c>
      <c r="Y30" s="160" t="s">
        <v>338</v>
      </c>
      <c r="Z30" s="160" t="s">
        <v>512</v>
      </c>
      <c r="AA30" s="160" t="s">
        <v>513</v>
      </c>
      <c r="AB30" s="160" t="s">
        <v>338</v>
      </c>
      <c r="AC30" s="160" t="s">
        <v>338</v>
      </c>
      <c r="AD30" s="160" t="s">
        <v>514</v>
      </c>
      <c r="AE30" s="161" t="s">
        <v>338</v>
      </c>
    </row>
    <row r="31" spans="1:31" ht="200.25" customHeight="1" x14ac:dyDescent="0.25">
      <c r="A31" s="81" t="s">
        <v>75</v>
      </c>
      <c r="B31" s="160" t="s">
        <v>499</v>
      </c>
      <c r="C31" s="160" t="s">
        <v>98</v>
      </c>
      <c r="D31" s="160" t="s">
        <v>99</v>
      </c>
      <c r="E31" s="160" t="s">
        <v>500</v>
      </c>
      <c r="F31" s="160" t="s">
        <v>98</v>
      </c>
      <c r="G31" s="160" t="s">
        <v>100</v>
      </c>
      <c r="H31" s="160" t="s">
        <v>501</v>
      </c>
      <c r="I31" s="160" t="s">
        <v>98</v>
      </c>
      <c r="J31" s="160" t="s">
        <v>101</v>
      </c>
      <c r="K31" s="160" t="s">
        <v>502</v>
      </c>
      <c r="L31" s="160" t="s">
        <v>98</v>
      </c>
      <c r="M31" s="160" t="s">
        <v>102</v>
      </c>
      <c r="N31" s="160" t="s">
        <v>503</v>
      </c>
      <c r="O31" s="160" t="s">
        <v>98</v>
      </c>
      <c r="P31" s="160" t="s">
        <v>103</v>
      </c>
      <c r="Q31" s="160" t="s">
        <v>505</v>
      </c>
      <c r="R31" s="160" t="s">
        <v>98</v>
      </c>
      <c r="S31" s="160" t="s">
        <v>104</v>
      </c>
      <c r="T31" s="160" t="s">
        <v>504</v>
      </c>
      <c r="U31" s="160" t="s">
        <v>98</v>
      </c>
      <c r="V31" s="160" t="s">
        <v>105</v>
      </c>
      <c r="W31" s="160" t="s">
        <v>506</v>
      </c>
      <c r="X31" s="160" t="s">
        <v>98</v>
      </c>
      <c r="Y31" s="160" t="s">
        <v>106</v>
      </c>
      <c r="Z31" s="160" t="s">
        <v>498</v>
      </c>
      <c r="AA31" s="160" t="s">
        <v>507</v>
      </c>
      <c r="AB31" s="160" t="s">
        <v>497</v>
      </c>
      <c r="AC31" s="160" t="s">
        <v>107</v>
      </c>
      <c r="AD31" s="160" t="s">
        <v>496</v>
      </c>
      <c r="AE31" s="161" t="s">
        <v>76</v>
      </c>
    </row>
    <row r="32" spans="1:31" s="1" customFormat="1" ht="18.75" x14ac:dyDescent="0.25">
      <c r="A32" s="8"/>
      <c r="B32" s="160">
        <v>1</v>
      </c>
      <c r="C32" s="160">
        <v>2</v>
      </c>
      <c r="D32" s="160">
        <v>3</v>
      </c>
      <c r="E32" s="160">
        <v>4</v>
      </c>
      <c r="F32" s="160">
        <v>5</v>
      </c>
      <c r="G32" s="160">
        <v>6</v>
      </c>
      <c r="H32" s="160">
        <v>7</v>
      </c>
      <c r="I32" s="160">
        <v>8</v>
      </c>
      <c r="J32" s="160">
        <v>9</v>
      </c>
      <c r="K32" s="160">
        <v>10</v>
      </c>
      <c r="L32" s="160">
        <v>11</v>
      </c>
      <c r="M32" s="160">
        <v>12</v>
      </c>
      <c r="N32" s="160">
        <v>13</v>
      </c>
      <c r="O32" s="160">
        <v>14</v>
      </c>
      <c r="P32" s="160">
        <v>15</v>
      </c>
      <c r="Q32" s="160">
        <v>16</v>
      </c>
      <c r="R32" s="160">
        <v>17</v>
      </c>
      <c r="S32" s="160">
        <v>18</v>
      </c>
      <c r="T32" s="160">
        <v>19</v>
      </c>
      <c r="U32" s="160">
        <v>20</v>
      </c>
      <c r="V32" s="160">
        <v>21</v>
      </c>
      <c r="W32" s="160">
        <v>22</v>
      </c>
      <c r="X32" s="160">
        <v>23</v>
      </c>
      <c r="Y32" s="160">
        <v>24</v>
      </c>
      <c r="Z32" s="160">
        <v>25</v>
      </c>
      <c r="AA32" s="160">
        <v>26</v>
      </c>
      <c r="AB32" s="160">
        <v>27</v>
      </c>
      <c r="AC32" s="160">
        <v>28</v>
      </c>
      <c r="AD32" s="160">
        <v>29</v>
      </c>
      <c r="AE32" s="160">
        <v>30</v>
      </c>
    </row>
    <row r="33" spans="1:31" s="163" customFormat="1" ht="33" customHeight="1" x14ac:dyDescent="0.25">
      <c r="A33" s="25">
        <f>SUM(A34:A53)</f>
        <v>1</v>
      </c>
      <c r="B33" s="25" t="e">
        <f>IF(J5&lt;0.01,0,IF(J5&gt;=0.1,10,ROUNDDOWN(J5/0.01,0)))</f>
        <v>#DIV/0!</v>
      </c>
      <c r="C33" s="25">
        <v>8</v>
      </c>
      <c r="D33" s="25" t="e">
        <f>B33*C33</f>
        <v>#DIV/0!</v>
      </c>
      <c r="E33" s="25" t="e">
        <f>IF(K5&lt;0.01,0,IF(K5&gt;=0.1,10,ROUNDDOWN(K5/0.01,0)))</f>
        <v>#DIV/0!</v>
      </c>
      <c r="F33" s="25">
        <v>8</v>
      </c>
      <c r="G33" s="25" t="e">
        <f>E33*F33</f>
        <v>#DIV/0!</v>
      </c>
      <c r="H33" s="25">
        <f>IF(H54&lt;=1,9,IF(H54&lt;=2,6,IF(H54&lt;=3,3,0)))</f>
        <v>6</v>
      </c>
      <c r="I33" s="25">
        <v>6</v>
      </c>
      <c r="J33" s="25">
        <f>H33*I33</f>
        <v>36</v>
      </c>
      <c r="K33" s="25">
        <f>IF(M5&lt;0.51,0,10)</f>
        <v>0</v>
      </c>
      <c r="L33" s="25">
        <v>7</v>
      </c>
      <c r="M33" s="25">
        <f>K33*L33</f>
        <v>0</v>
      </c>
      <c r="N33" s="25">
        <f>IF(L5&lt;0.1,0,IF(L5&gt;=0.9,10,ROUNDDOWN(L5/0.1,0)))</f>
        <v>1</v>
      </c>
      <c r="O33" s="25">
        <v>10</v>
      </c>
      <c r="P33" s="25">
        <f>N33*O33</f>
        <v>10</v>
      </c>
      <c r="Q33" s="25">
        <f>IF(N5&lt;0.1,0,IF(N5&gt;=0.6,10,ROUNDDOWN(N5/0.1,0)))</f>
        <v>4</v>
      </c>
      <c r="R33" s="25">
        <v>8</v>
      </c>
      <c r="S33" s="25">
        <f>Q33*R33</f>
        <v>32</v>
      </c>
      <c r="T33" s="167">
        <f>IF((SUM(ПАСПОРТ!G674:I674)/ПАСПОРТ!C286)&lt;0.05,0,IF((SUM(ПАСПОРТ!G674:I674)/ПАСПОРТ!C286)&gt;=0.1,10,1))</f>
        <v>0</v>
      </c>
      <c r="U33" s="25">
        <v>10</v>
      </c>
      <c r="V33" s="25">
        <f>T33*U33</f>
        <v>0</v>
      </c>
      <c r="W33" s="25">
        <f>IF(O5&lt;0.1,0,IF(O5&gt;=0.8,10,ROUNDDOWN(O5/0.1,0)))</f>
        <v>10</v>
      </c>
      <c r="X33" s="25">
        <v>10</v>
      </c>
      <c r="Y33" s="25">
        <f>W33*X33</f>
        <v>100</v>
      </c>
      <c r="Z33" s="25">
        <f>ROUND(IF(A33=0,0,SUM(Z34:Z53)/A33),1)</f>
        <v>0</v>
      </c>
      <c r="AA33" s="25" t="e">
        <f>((SUM(ПАСПОРТ!G674:I674)&gt;=1)*1+(SUM(ПАСПОРТ!G674:I674)&gt;=11)*1+(SUM(ПАСПОРТ!G674:I674)&gt;=51)*3+(SUM(ПАСПОРТ!G674:I674)&gt;=101)*2+(SUM(ПАСПОРТ!G674:I674)&gt;=201)*2+((ПАСПОРТ!G674:I674)&gt;=301)*4)*10</f>
        <v>#VALUE!</v>
      </c>
      <c r="AB33" s="25">
        <f>IFERROR(ROUND(SUM(AB34:AB53)/COUNTIF(ПАСПОРТ!D111:D130,"коммунальная инфраструктура"),1),0)</f>
        <v>0</v>
      </c>
      <c r="AC33" s="25" t="e">
        <f>SUM(AA33:AB33)</f>
        <v>#VALUE!</v>
      </c>
      <c r="AD33" s="25">
        <f>IFERROR(ROUND(SUM(AD34:AD53)/COUNTIF(ПАСПОРТ!D111:D130,"коммунальная инфраструктура"),1),0)</f>
        <v>0</v>
      </c>
      <c r="AE33" s="25" t="e">
        <f>AD33,AC33,Z33,Y33,V33,S33,P33,M33,J33,D33,G33</f>
        <v>#VALUE!</v>
      </c>
    </row>
    <row r="34" spans="1:31" s="159" customFormat="1" ht="13.5" customHeight="1" x14ac:dyDescent="0.25">
      <c r="A34" s="168">
        <f>IF(B6&gt;0,1,"")</f>
        <v>1</v>
      </c>
      <c r="B34" s="168"/>
      <c r="C34" s="168"/>
      <c r="D34" s="168"/>
      <c r="E34" s="168"/>
      <c r="F34" s="168"/>
      <c r="G34" s="168"/>
      <c r="H34" s="168">
        <f>IF('Соответствие проекта критериям '!E5&gt;1,(IF(ПАСПОРТ!H111="да",ROUNDUP((ПАСПОРТ!G111-ПАСПОРТ!F111+1)/2,0),ПАСПОРТ!G111-ПАСПОРТ!F111+1)),ПАСПОРТ!G111-ПАСПОРТ!F111+1)</f>
        <v>2</v>
      </c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>
        <f>((ПАСПОРТ!C111="строительство")*7+(ПАСПОРТ!C111="реконструкция")*6+(ПАСПОРТ!C111="капремонт")*5+(ПАСПОРТ!C111="установка")*4 +(ПАСПОРТ!C111="приобретение")*1)*10</f>
        <v>0</v>
      </c>
      <c r="AA34" s="168"/>
      <c r="AB34" s="168">
        <f>IF(ПАСПОРТ!D111="коммунальная инфраструктура",(ПАСПОРТ!C111="строительство")*3+(ПАСПОРТ!C111="реконструкция")*2+(ПАСПОРТ!C111="капремонт")*1,0)*10</f>
        <v>0</v>
      </c>
      <c r="AC34" s="168"/>
      <c r="AD34" s="168">
        <f>IF(ПАСПОРТ!D111="коммунальная инфраструктура",(ПАСПОРТ!C111="строительство")*4+(ПАСПОРТ!C111="реконструкция")*3+(ПАСПОРТ!C111="капремонт")*2,0)*10</f>
        <v>0</v>
      </c>
      <c r="AE34" s="168"/>
    </row>
    <row r="35" spans="1:31" s="159" customFormat="1" ht="13.5" customHeight="1" x14ac:dyDescent="0.25">
      <c r="A35" s="168" t="str">
        <f t="shared" ref="A35:A53" si="0">IF(B7&gt;0,1,"")</f>
        <v/>
      </c>
      <c r="B35" s="168"/>
      <c r="C35" s="168"/>
      <c r="D35" s="168"/>
      <c r="E35" s="168"/>
      <c r="F35" s="168"/>
      <c r="G35" s="168"/>
      <c r="H35" s="168">
        <f>IF('Соответствие проекта критериям '!E6&gt;1,(IF(ПАСПОРТ!H112="да",ROUNDUP((ПАСПОРТ!G112-ПАСПОРТ!F112+1)/2,0),ПАСПОРТ!G112-ПАСПОРТ!F112+1)),ПАСПОРТ!G112-ПАСПОРТ!F112+1)</f>
        <v>1</v>
      </c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>
        <f>((ПАСПОРТ!C112="строительство")*7+(ПАСПОРТ!C112="реконструкция")*6+(ПАСПОРТ!C112="капремонт")*5+(ПАСПОРТ!C112="установка")*4 +(ПАСПОРТ!C112="приобретение")*1)*10</f>
        <v>0</v>
      </c>
      <c r="AA35" s="168"/>
      <c r="AB35" s="168">
        <f>IF(ПАСПОРТ!D112="коммунальная инфраструктура",(ПАСПОРТ!C112="строительство")*3+(ПАСПОРТ!C112="реконструкция")*2+(ПАСПОРТ!C112="капремонт")*1,0)*10</f>
        <v>0</v>
      </c>
      <c r="AC35" s="168"/>
      <c r="AD35" s="168">
        <f>IF(ПАСПОРТ!D112="коммунальная инфраструктура",(ПАСПОРТ!C112="строительство")*4+(ПАСПОРТ!C112="реконструкция")*3+(ПАСПОРТ!C112="капремонт")*2,0)*10</f>
        <v>0</v>
      </c>
      <c r="AE35" s="168"/>
    </row>
    <row r="36" spans="1:31" s="159" customFormat="1" ht="13.5" customHeight="1" x14ac:dyDescent="0.25">
      <c r="A36" s="168" t="str">
        <f t="shared" si="0"/>
        <v/>
      </c>
      <c r="B36" s="168"/>
      <c r="C36" s="168"/>
      <c r="D36" s="168"/>
      <c r="E36" s="168"/>
      <c r="F36" s="168"/>
      <c r="G36" s="168"/>
      <c r="H36" s="168">
        <f>IF('Соответствие проекта критериям '!E7&gt;1,(IF(ПАСПОРТ!H113="да",ROUNDUP((ПАСПОРТ!G113-ПАСПОРТ!F113+1)/2,0),ПАСПОРТ!G113-ПАСПОРТ!F113+1)),ПАСПОРТ!G113-ПАСПОРТ!F113+1)</f>
        <v>1</v>
      </c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>
        <f>((ПАСПОРТ!C113="строительство")*7+(ПАСПОРТ!C113="реконструкция")*6+(ПАСПОРТ!C113="капремонт")*5+(ПАСПОРТ!C113="установка")*4 +(ПАСПОРТ!C113="приобретение")*1)*10</f>
        <v>0</v>
      </c>
      <c r="AA36" s="168"/>
      <c r="AB36" s="168">
        <f>IF(ПАСПОРТ!D113="коммунальная инфраструктура",(ПАСПОРТ!C113="строительство")*3+(ПАСПОРТ!C113="реконструкция")*2+(ПАСПОРТ!C113="капремонт")*1,0)*10</f>
        <v>0</v>
      </c>
      <c r="AC36" s="168"/>
      <c r="AD36" s="168">
        <f>IF(ПАСПОРТ!D113="коммунальная инфраструктура",(ПАСПОРТ!C113="строительство")*4+(ПАСПОРТ!C113="реконструкция")*3+(ПАСПОРТ!C113="капремонт")*2,0)*10</f>
        <v>0</v>
      </c>
      <c r="AE36" s="168"/>
    </row>
    <row r="37" spans="1:31" s="159" customFormat="1" ht="13.5" customHeight="1" x14ac:dyDescent="0.25">
      <c r="A37" s="168" t="str">
        <f t="shared" si="0"/>
        <v/>
      </c>
      <c r="B37" s="168"/>
      <c r="C37" s="168"/>
      <c r="D37" s="168"/>
      <c r="E37" s="168"/>
      <c r="F37" s="168"/>
      <c r="G37" s="168"/>
      <c r="H37" s="168">
        <f>IF('Соответствие проекта критериям '!E8&gt;1,(IF(ПАСПОРТ!H114="да",ROUNDUP((ПАСПОРТ!G114-ПАСПОРТ!F114+1)/2,0),ПАСПОРТ!G114-ПАСПОРТ!F114+1)),ПАСПОРТ!G114-ПАСПОРТ!F114+1)</f>
        <v>1</v>
      </c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>
        <f>((ПАСПОРТ!C114="строительство")*7+(ПАСПОРТ!C114="реконструкция")*6+(ПАСПОРТ!C114="капремонт")*5+(ПАСПОРТ!C114="установка")*4 +(ПАСПОРТ!C114="приобретение")*1)*10</f>
        <v>0</v>
      </c>
      <c r="AA37" s="168"/>
      <c r="AB37" s="168">
        <f>IF(ПАСПОРТ!D114="коммунальная инфраструктура",(ПАСПОРТ!C114="строительство")*3+(ПАСПОРТ!C114="реконструкция")*2+(ПАСПОРТ!C114="капремонт")*1,0)*10</f>
        <v>0</v>
      </c>
      <c r="AC37" s="168"/>
      <c r="AD37" s="168">
        <f>IF(ПАСПОРТ!D114="коммунальная инфраструктура",(ПАСПОРТ!C114="строительство")*4+(ПАСПОРТ!C114="реконструкция")*3+(ПАСПОРТ!C114="капремонт")*2,0)*10</f>
        <v>0</v>
      </c>
      <c r="AE37" s="168"/>
    </row>
    <row r="38" spans="1:31" s="159" customFormat="1" ht="13.5" customHeight="1" x14ac:dyDescent="0.25">
      <c r="A38" s="168" t="str">
        <f t="shared" si="0"/>
        <v/>
      </c>
      <c r="B38" s="168"/>
      <c r="C38" s="168"/>
      <c r="D38" s="168"/>
      <c r="E38" s="168"/>
      <c r="F38" s="168"/>
      <c r="G38" s="168"/>
      <c r="H38" s="168">
        <f>IF('Соответствие проекта критериям '!E9&gt;1,(IF(ПАСПОРТ!H115="да",ROUNDUP((ПАСПОРТ!G115-ПАСПОРТ!F115+1)/2,0),ПАСПОРТ!G115-ПАСПОРТ!F115+1)),ПАСПОРТ!G115-ПАСПОРТ!F115+1)</f>
        <v>1</v>
      </c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>
        <f>((ПАСПОРТ!C115="строительство")*7+(ПАСПОРТ!C115="реконструкция")*6+(ПАСПОРТ!C115="капремонт")*5+(ПАСПОРТ!C115="установка")*4 +(ПАСПОРТ!C115="приобретение")*1)*10</f>
        <v>0</v>
      </c>
      <c r="AA38" s="168"/>
      <c r="AB38" s="168">
        <f>IF(ПАСПОРТ!D115="коммунальная инфраструктура",(ПАСПОРТ!C115="строительство")*3+(ПАСПОРТ!C115="реконструкция")*2+(ПАСПОРТ!C115="капремонт")*1,0)*10</f>
        <v>0</v>
      </c>
      <c r="AC38" s="168"/>
      <c r="AD38" s="168">
        <f>IF(ПАСПОРТ!D115="коммунальная инфраструктура",(ПАСПОРТ!C115="строительство")*4+(ПАСПОРТ!C115="реконструкция")*3+(ПАСПОРТ!C115="капремонт")*2,0)*10</f>
        <v>0</v>
      </c>
      <c r="AE38" s="168"/>
    </row>
    <row r="39" spans="1:31" s="159" customFormat="1" ht="13.5" customHeight="1" x14ac:dyDescent="0.25">
      <c r="A39" s="168" t="str">
        <f t="shared" si="0"/>
        <v/>
      </c>
      <c r="B39" s="168"/>
      <c r="C39" s="168"/>
      <c r="D39" s="168"/>
      <c r="E39" s="168"/>
      <c r="F39" s="168"/>
      <c r="G39" s="168"/>
      <c r="H39" s="168">
        <f>IF('Соответствие проекта критериям '!E10&gt;1,(IF(ПАСПОРТ!H116="да",ROUNDUP((ПАСПОРТ!G116-ПАСПОРТ!F116+1)/2,0),ПАСПОРТ!G116-ПАСПОРТ!F116+1)),ПАСПОРТ!G116-ПАСПОРТ!F116+1)</f>
        <v>1</v>
      </c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>
        <f>((ПАСПОРТ!C116="строительство")*7+(ПАСПОРТ!C116="реконструкция")*6+(ПАСПОРТ!C116="капремонт")*5+(ПАСПОРТ!C116="установка")*4 +(ПАСПОРТ!C116="приобретение")*1)*10</f>
        <v>0</v>
      </c>
      <c r="AA39" s="168"/>
      <c r="AB39" s="168">
        <f>IF(ПАСПОРТ!D116="коммунальная инфраструктура",(ПАСПОРТ!C116="строительство")*3+(ПАСПОРТ!C116="реконструкция")*2+(ПАСПОРТ!C116="капремонт")*1,0)*10</f>
        <v>0</v>
      </c>
      <c r="AC39" s="168"/>
      <c r="AD39" s="168">
        <f>IF(ПАСПОРТ!D116="коммунальная инфраструктура",(ПАСПОРТ!C116="строительство")*4+(ПАСПОРТ!C116="реконструкция")*3+(ПАСПОРТ!C116="капремонт")*2,0)*10</f>
        <v>0</v>
      </c>
      <c r="AE39" s="168"/>
    </row>
    <row r="40" spans="1:31" s="159" customFormat="1" ht="13.5" customHeight="1" x14ac:dyDescent="0.25">
      <c r="A40" s="168" t="str">
        <f t="shared" si="0"/>
        <v/>
      </c>
      <c r="B40" s="168"/>
      <c r="C40" s="168"/>
      <c r="D40" s="168"/>
      <c r="E40" s="168"/>
      <c r="F40" s="168"/>
      <c r="G40" s="168"/>
      <c r="H40" s="168">
        <f>IF('Соответствие проекта критериям '!E11&gt;1,(IF(ПАСПОРТ!H117="да",ROUNDUP((ПАСПОРТ!G117-ПАСПОРТ!F117+1)/2,0),ПАСПОРТ!G117-ПАСПОРТ!F117+1)),ПАСПОРТ!G117-ПАСПОРТ!F117+1)</f>
        <v>1</v>
      </c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>
        <f>((ПАСПОРТ!C117="строительство")*7+(ПАСПОРТ!C117="реконструкция")*6+(ПАСПОРТ!C117="капремонт")*5+(ПАСПОРТ!C117="установка")*4 +(ПАСПОРТ!C117="приобретение")*1)*10</f>
        <v>0</v>
      </c>
      <c r="AA40" s="168"/>
      <c r="AB40" s="168">
        <f>IF(ПАСПОРТ!D117="коммунальная инфраструктура",(ПАСПОРТ!C117="строительство")*3+(ПАСПОРТ!C117="реконструкция")*2+(ПАСПОРТ!C117="капремонт")*1,0)*10</f>
        <v>0</v>
      </c>
      <c r="AC40" s="168"/>
      <c r="AD40" s="168">
        <f>IF(ПАСПОРТ!D117="коммунальная инфраструктура",(ПАСПОРТ!C117="строительство")*4+(ПАСПОРТ!C117="реконструкция")*3+(ПАСПОРТ!C117="капремонт")*2,0)*10</f>
        <v>0</v>
      </c>
      <c r="AE40" s="168"/>
    </row>
    <row r="41" spans="1:31" s="159" customFormat="1" ht="13.5" customHeight="1" x14ac:dyDescent="0.25">
      <c r="A41" s="168" t="str">
        <f t="shared" si="0"/>
        <v/>
      </c>
      <c r="B41" s="168"/>
      <c r="C41" s="168"/>
      <c r="D41" s="168"/>
      <c r="E41" s="168"/>
      <c r="F41" s="168"/>
      <c r="G41" s="168"/>
      <c r="H41" s="168">
        <f>IF('Соответствие проекта критериям '!E12&gt;1,(IF(ПАСПОРТ!H118="да",ROUNDUP((ПАСПОРТ!G118-ПАСПОРТ!F118+1)/2,0),ПАСПОРТ!G118-ПАСПОРТ!F118+1)),ПАСПОРТ!G118-ПАСПОРТ!F118+1)</f>
        <v>1</v>
      </c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>
        <f>((ПАСПОРТ!C118="строительство")*7+(ПАСПОРТ!C118="реконструкция")*6+(ПАСПОРТ!C118="капремонт")*5+(ПАСПОРТ!C118="установка")*4 +(ПАСПОРТ!C118="приобретение")*1)*10</f>
        <v>0</v>
      </c>
      <c r="AA41" s="168"/>
      <c r="AB41" s="168">
        <f>IF(ПАСПОРТ!D118="коммунальная инфраструктура",(ПАСПОРТ!C118="строительство")*3+(ПАСПОРТ!C118="реконструкция")*2+(ПАСПОРТ!C118="капремонт")*1,0)*10</f>
        <v>0</v>
      </c>
      <c r="AC41" s="168"/>
      <c r="AD41" s="168">
        <f>IF(ПАСПОРТ!D118="коммунальная инфраструктура",(ПАСПОРТ!C118="строительство")*4+(ПАСПОРТ!C118="реконструкция")*3+(ПАСПОРТ!C118="капремонт")*2,0)*10</f>
        <v>0</v>
      </c>
      <c r="AE41" s="168"/>
    </row>
    <row r="42" spans="1:31" s="159" customFormat="1" ht="13.5" customHeight="1" x14ac:dyDescent="0.25">
      <c r="A42" s="168" t="str">
        <f t="shared" si="0"/>
        <v/>
      </c>
      <c r="B42" s="168"/>
      <c r="C42" s="168"/>
      <c r="D42" s="168"/>
      <c r="E42" s="168"/>
      <c r="F42" s="168"/>
      <c r="G42" s="168"/>
      <c r="H42" s="168">
        <f>IF('Соответствие проекта критериям '!E13&gt;1,(IF(ПАСПОРТ!H119="да",ROUNDUP((ПАСПОРТ!G119-ПАСПОРТ!F119+1)/2,0),ПАСПОРТ!G119-ПАСПОРТ!F119+1)),ПАСПОРТ!G119-ПАСПОРТ!F119+1)</f>
        <v>1</v>
      </c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>
        <f>((ПАСПОРТ!C119="строительство")*7+(ПАСПОРТ!C119="реконструкция")*6+(ПАСПОРТ!C119="капремонт")*5+(ПАСПОРТ!C119="установка")*4 +(ПАСПОРТ!C119="приобретение")*1)*10</f>
        <v>0</v>
      </c>
      <c r="AA42" s="168"/>
      <c r="AB42" s="168">
        <f>IF(ПАСПОРТ!D119="коммунальная инфраструктура",(ПАСПОРТ!C119="строительство")*3+(ПАСПОРТ!C119="реконструкция")*2+(ПАСПОРТ!C119="капремонт")*1,0)*10</f>
        <v>0</v>
      </c>
      <c r="AC42" s="168"/>
      <c r="AD42" s="168">
        <f>IF(ПАСПОРТ!D119="коммунальная инфраструктура",(ПАСПОРТ!C119="строительство")*4+(ПАСПОРТ!C119="реконструкция")*3+(ПАСПОРТ!C119="капремонт")*2,0)*10</f>
        <v>0</v>
      </c>
      <c r="AE42" s="168"/>
    </row>
    <row r="43" spans="1:31" s="159" customFormat="1" ht="13.5" customHeight="1" x14ac:dyDescent="0.25">
      <c r="A43" s="168" t="str">
        <f t="shared" si="0"/>
        <v/>
      </c>
      <c r="B43" s="168"/>
      <c r="C43" s="168"/>
      <c r="D43" s="168"/>
      <c r="E43" s="168"/>
      <c r="F43" s="168"/>
      <c r="G43" s="168"/>
      <c r="H43" s="168">
        <f>IF('Соответствие проекта критериям '!E14&gt;1,(IF(ПАСПОРТ!H120="да",ROUNDUP((ПАСПОРТ!G120-ПАСПОРТ!F120+1)/2,0),ПАСПОРТ!G120-ПАСПОРТ!F120+1)),ПАСПОРТ!G120-ПАСПОРТ!F120+1)</f>
        <v>1</v>
      </c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>
        <f>((ПАСПОРТ!C120="строительство")*7+(ПАСПОРТ!C120="реконструкция")*6+(ПАСПОРТ!C120="капремонт")*5+(ПАСПОРТ!C120="установка")*4 +(ПАСПОРТ!C120="приобретение")*1)*10</f>
        <v>0</v>
      </c>
      <c r="AA43" s="168"/>
      <c r="AB43" s="168">
        <f>IF(ПАСПОРТ!D120="коммунальная инфраструктура",(ПАСПОРТ!C120="строительство")*3+(ПАСПОРТ!C120="реконструкция")*2+(ПАСПОРТ!C120="капремонт")*1,0)*10</f>
        <v>0</v>
      </c>
      <c r="AC43" s="168"/>
      <c r="AD43" s="168">
        <f>IF(ПАСПОРТ!D120="коммунальная инфраструктура",(ПАСПОРТ!C120="строительство")*4+(ПАСПОРТ!C120="реконструкция")*3+(ПАСПОРТ!C120="капремонт")*2,0)*10</f>
        <v>0</v>
      </c>
      <c r="AE43" s="168"/>
    </row>
    <row r="44" spans="1:31" s="159" customFormat="1" ht="13.5" customHeight="1" x14ac:dyDescent="0.25">
      <c r="A44" s="168" t="str">
        <f t="shared" si="0"/>
        <v/>
      </c>
      <c r="B44" s="168"/>
      <c r="C44" s="168"/>
      <c r="D44" s="168"/>
      <c r="E44" s="168"/>
      <c r="F44" s="168"/>
      <c r="G44" s="168"/>
      <c r="H44" s="168">
        <f>IF('Соответствие проекта критериям '!E15&gt;1,(IF(ПАСПОРТ!H121="да",ROUNDUP((ПАСПОРТ!G121-ПАСПОРТ!F121+1)/2,0),ПАСПОРТ!G121-ПАСПОРТ!F121+1)),ПАСПОРТ!G121-ПАСПОРТ!F121+1)</f>
        <v>1</v>
      </c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>
        <f>((ПАСПОРТ!C121="строительство")*7+(ПАСПОРТ!C121="реконструкция")*6+(ПАСПОРТ!C121="капремонт")*5+(ПАСПОРТ!C121="установка")*4 +(ПАСПОРТ!C121="приобретение")*1)*10</f>
        <v>0</v>
      </c>
      <c r="AA44" s="168"/>
      <c r="AB44" s="168">
        <f>IF(ПАСПОРТ!D121="коммунальная инфраструктура",(ПАСПОРТ!C121="строительство")*3+(ПАСПОРТ!C121="реконструкция")*2+(ПАСПОРТ!C121="капремонт")*1,0)*10</f>
        <v>0</v>
      </c>
      <c r="AC44" s="168"/>
      <c r="AD44" s="168">
        <f>IF(ПАСПОРТ!D121="коммунальная инфраструктура",(ПАСПОРТ!C121="строительство")*4+(ПАСПОРТ!C121="реконструкция")*3+(ПАСПОРТ!C121="капремонт")*2,0)*10</f>
        <v>0</v>
      </c>
      <c r="AE44" s="168"/>
    </row>
    <row r="45" spans="1:31" s="159" customFormat="1" ht="13.5" customHeight="1" x14ac:dyDescent="0.25">
      <c r="A45" s="168" t="str">
        <f t="shared" si="0"/>
        <v/>
      </c>
      <c r="B45" s="168"/>
      <c r="C45" s="168"/>
      <c r="D45" s="168"/>
      <c r="E45" s="168"/>
      <c r="F45" s="168"/>
      <c r="G45" s="168"/>
      <c r="H45" s="168">
        <f>IF('Соответствие проекта критериям '!E16&gt;1,(IF(ПАСПОРТ!H122="да",ROUNDUP((ПАСПОРТ!G122-ПАСПОРТ!F122+1)/2,0),ПАСПОРТ!G122-ПАСПОРТ!F122+1)),ПАСПОРТ!G122-ПАСПОРТ!F122+1)</f>
        <v>1</v>
      </c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>
        <f>((ПАСПОРТ!C122="строительство")*7+(ПАСПОРТ!C122="реконструкция")*6+(ПАСПОРТ!C122="капремонт")*5+(ПАСПОРТ!C122="установка")*4 +(ПАСПОРТ!C122="приобретение")*1)*10</f>
        <v>0</v>
      </c>
      <c r="AA45" s="168"/>
      <c r="AB45" s="168">
        <f>IF(ПАСПОРТ!D122="коммунальная инфраструктура",(ПАСПОРТ!C122="строительство")*3+(ПАСПОРТ!C122="реконструкция")*2+(ПАСПОРТ!C122="капремонт")*1,0)*10</f>
        <v>0</v>
      </c>
      <c r="AC45" s="168"/>
      <c r="AD45" s="168">
        <f>IF(ПАСПОРТ!D122="коммунальная инфраструктура",(ПАСПОРТ!C122="строительство")*4+(ПАСПОРТ!C122="реконструкция")*3+(ПАСПОРТ!C122="капремонт")*2,0)*10</f>
        <v>0</v>
      </c>
      <c r="AE45" s="168"/>
    </row>
    <row r="46" spans="1:31" s="159" customFormat="1" ht="13.5" customHeight="1" x14ac:dyDescent="0.25">
      <c r="A46" s="168" t="str">
        <f t="shared" si="0"/>
        <v/>
      </c>
      <c r="B46" s="168"/>
      <c r="C46" s="168"/>
      <c r="D46" s="168"/>
      <c r="E46" s="168"/>
      <c r="F46" s="168"/>
      <c r="G46" s="168"/>
      <c r="H46" s="168">
        <f>IF('Соответствие проекта критериям '!E17&gt;1,(IF(ПАСПОРТ!H123="да",ROUNDUP((ПАСПОРТ!G123-ПАСПОРТ!F123+1)/2,0),ПАСПОРТ!G123-ПАСПОРТ!F123+1)),ПАСПОРТ!G123-ПАСПОРТ!F123+1)</f>
        <v>1</v>
      </c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>
        <f>((ПАСПОРТ!C123="строительство")*7+(ПАСПОРТ!C123="реконструкция")*6+(ПАСПОРТ!C123="капремонт")*5+(ПАСПОРТ!C123="установка")*4 +(ПАСПОРТ!C123="приобретение")*1)*10</f>
        <v>0</v>
      </c>
      <c r="AA46" s="168"/>
      <c r="AB46" s="168">
        <f>IF(ПАСПОРТ!D123="коммунальная инфраструктура",(ПАСПОРТ!C123="строительство")*3+(ПАСПОРТ!C123="реконструкция")*2+(ПАСПОРТ!C123="капремонт")*1,0)*10</f>
        <v>0</v>
      </c>
      <c r="AC46" s="168"/>
      <c r="AD46" s="168">
        <f>IF(ПАСПОРТ!D123="коммунальная инфраструктура",(ПАСПОРТ!C123="строительство")*4+(ПАСПОРТ!C123="реконструкция")*3+(ПАСПОРТ!C123="капремонт")*2,0)*10</f>
        <v>0</v>
      </c>
      <c r="AE46" s="168"/>
    </row>
    <row r="47" spans="1:31" s="159" customFormat="1" ht="13.5" customHeight="1" x14ac:dyDescent="0.25">
      <c r="A47" s="168" t="str">
        <f t="shared" si="0"/>
        <v/>
      </c>
      <c r="B47" s="168"/>
      <c r="C47" s="168"/>
      <c r="D47" s="168"/>
      <c r="E47" s="168"/>
      <c r="F47" s="168"/>
      <c r="G47" s="168"/>
      <c r="H47" s="168">
        <f>IF('Соответствие проекта критериям '!E18&gt;1,(IF(ПАСПОРТ!H124="да",ROUNDUP((ПАСПОРТ!G124-ПАСПОРТ!F124+1)/2,0),ПАСПОРТ!G124-ПАСПОРТ!F124+1)),ПАСПОРТ!G124-ПАСПОРТ!F124+1)</f>
        <v>1</v>
      </c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>
        <f>((ПАСПОРТ!C124="строительство")*7+(ПАСПОРТ!C124="реконструкция")*6+(ПАСПОРТ!C124="капремонт")*5+(ПАСПОРТ!C124="установка")*4 +(ПАСПОРТ!C124="приобретение")*1)*10</f>
        <v>0</v>
      </c>
      <c r="AA47" s="168"/>
      <c r="AB47" s="168">
        <f>IF(ПАСПОРТ!D124="коммунальная инфраструктура",(ПАСПОРТ!C124="строительство")*3+(ПАСПОРТ!C124="реконструкция")*2+(ПАСПОРТ!C124="капремонт")*1,0)*10</f>
        <v>0</v>
      </c>
      <c r="AC47" s="168"/>
      <c r="AD47" s="168">
        <f>IF(ПАСПОРТ!D124="коммунальная инфраструктура",(ПАСПОРТ!C124="строительство")*4+(ПАСПОРТ!C124="реконструкция")*3+(ПАСПОРТ!C124="капремонт")*2,0)*10</f>
        <v>0</v>
      </c>
      <c r="AE47" s="168"/>
    </row>
    <row r="48" spans="1:31" s="159" customFormat="1" ht="13.5" customHeight="1" x14ac:dyDescent="0.25">
      <c r="A48" s="168" t="str">
        <f t="shared" si="0"/>
        <v/>
      </c>
      <c r="B48" s="168"/>
      <c r="C48" s="168"/>
      <c r="D48" s="168"/>
      <c r="E48" s="168"/>
      <c r="F48" s="168"/>
      <c r="G48" s="168"/>
      <c r="H48" s="168">
        <f>IF('Соответствие проекта критериям '!E19&gt;1,(IF(ПАСПОРТ!H125="да",ROUNDUP((ПАСПОРТ!G125-ПАСПОРТ!F125+1)/2,0),ПАСПОРТ!G125-ПАСПОРТ!F125+1)),ПАСПОРТ!G125-ПАСПОРТ!F125+1)</f>
        <v>1</v>
      </c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>
        <f>((ПАСПОРТ!C125="строительство")*7+(ПАСПОРТ!C125="реконструкция")*6+(ПАСПОРТ!C125="капремонт")*5+(ПАСПОРТ!C125="установка")*4 +(ПАСПОРТ!C125="приобретение")*1)*10</f>
        <v>0</v>
      </c>
      <c r="AA48" s="168"/>
      <c r="AB48" s="168">
        <f>IF(ПАСПОРТ!D125="коммунальная инфраструктура",(ПАСПОРТ!C125="строительство")*3+(ПАСПОРТ!C125="реконструкция")*2+(ПАСПОРТ!C125="капремонт")*1,0)*10</f>
        <v>0</v>
      </c>
      <c r="AC48" s="168"/>
      <c r="AD48" s="168">
        <f>IF(ПАСПОРТ!D125="коммунальная инфраструктура",(ПАСПОРТ!C125="строительство")*4+(ПАСПОРТ!C125="реконструкция")*3+(ПАСПОРТ!C125="капремонт")*2,0)*10</f>
        <v>0</v>
      </c>
      <c r="AE48" s="168"/>
    </row>
    <row r="49" spans="1:31" s="159" customFormat="1" ht="13.5" customHeight="1" x14ac:dyDescent="0.25">
      <c r="A49" s="168" t="str">
        <f t="shared" si="0"/>
        <v/>
      </c>
      <c r="B49" s="168"/>
      <c r="C49" s="168"/>
      <c r="D49" s="168"/>
      <c r="E49" s="168"/>
      <c r="F49" s="168"/>
      <c r="G49" s="168"/>
      <c r="H49" s="168">
        <f>IF('Соответствие проекта критериям '!E20&gt;1,(IF(ПАСПОРТ!H126="да",ROUNDUP((ПАСПОРТ!G126-ПАСПОРТ!F126+1)/2,0),ПАСПОРТ!G126-ПАСПОРТ!F126+1)),ПАСПОРТ!G126-ПАСПОРТ!F126+1)</f>
        <v>1</v>
      </c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>
        <f>((ПАСПОРТ!C126="строительство")*7+(ПАСПОРТ!C126="реконструкция")*6+(ПАСПОРТ!C126="капремонт")*5+(ПАСПОРТ!C126="установка")*4 +(ПАСПОРТ!C126="приобретение")*1)*10</f>
        <v>0</v>
      </c>
      <c r="AA49" s="168"/>
      <c r="AB49" s="168">
        <f>IF(ПАСПОРТ!D126="коммунальная инфраструктура",(ПАСПОРТ!C126="строительство")*3+(ПАСПОРТ!C126="реконструкция")*2+(ПАСПОРТ!C126="капремонт")*1,0)*10</f>
        <v>0</v>
      </c>
      <c r="AC49" s="168"/>
      <c r="AD49" s="168">
        <f>IF(ПАСПОРТ!D126="коммунальная инфраструктура",(ПАСПОРТ!C126="строительство")*4+(ПАСПОРТ!C126="реконструкция")*3+(ПАСПОРТ!C126="капремонт")*2,0)*10</f>
        <v>0</v>
      </c>
      <c r="AE49" s="168"/>
    </row>
    <row r="50" spans="1:31" s="159" customFormat="1" ht="13.5" customHeight="1" x14ac:dyDescent="0.25">
      <c r="A50" s="168" t="str">
        <f t="shared" si="0"/>
        <v/>
      </c>
      <c r="B50" s="168"/>
      <c r="C50" s="168"/>
      <c r="D50" s="168"/>
      <c r="E50" s="168"/>
      <c r="F50" s="168"/>
      <c r="G50" s="168"/>
      <c r="H50" s="168">
        <f>IF('Соответствие проекта критериям '!E21&gt;1,(IF(ПАСПОРТ!H127="да",ROUNDUP((ПАСПОРТ!G127-ПАСПОРТ!F127+1)/2,0),ПАСПОРТ!G127-ПАСПОРТ!F127+1)),ПАСПОРТ!G127-ПАСПОРТ!F127+1)</f>
        <v>1</v>
      </c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>
        <f>((ПАСПОРТ!C127="строительство")*7+(ПАСПОРТ!C127="реконструкция")*6+(ПАСПОРТ!C127="капремонт")*5+(ПАСПОРТ!C127="установка")*4 +(ПАСПОРТ!C127="приобретение")*1)*10</f>
        <v>0</v>
      </c>
      <c r="AA50" s="168"/>
      <c r="AB50" s="168">
        <f>IF(ПАСПОРТ!D127="коммунальная инфраструктура",(ПАСПОРТ!C127="строительство")*3+(ПАСПОРТ!C127="реконструкция")*2+(ПАСПОРТ!C127="капремонт")*1,0)*10</f>
        <v>0</v>
      </c>
      <c r="AC50" s="168"/>
      <c r="AD50" s="168">
        <f>IF(ПАСПОРТ!D127="коммунальная инфраструктура",(ПАСПОРТ!C127="строительство")*4+(ПАСПОРТ!C127="реконструкция")*3+(ПАСПОРТ!C127="капремонт")*2,0)*10</f>
        <v>0</v>
      </c>
      <c r="AE50" s="168"/>
    </row>
    <row r="51" spans="1:31" s="159" customFormat="1" ht="13.5" customHeight="1" x14ac:dyDescent="0.25">
      <c r="A51" s="168" t="str">
        <f t="shared" si="0"/>
        <v/>
      </c>
      <c r="B51" s="168"/>
      <c r="C51" s="168"/>
      <c r="D51" s="168"/>
      <c r="E51" s="168"/>
      <c r="F51" s="168"/>
      <c r="G51" s="168"/>
      <c r="H51" s="168">
        <f>IF('Соответствие проекта критериям '!E22&gt;1,(IF(ПАСПОРТ!H128="да",ROUNDUP((ПАСПОРТ!G128-ПАСПОРТ!F128+1)/2,0),ПАСПОРТ!G128-ПАСПОРТ!F128+1)),ПАСПОРТ!G128-ПАСПОРТ!F128+1)</f>
        <v>1</v>
      </c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>
        <f>((ПАСПОРТ!C128="строительство")*7+(ПАСПОРТ!C128="реконструкция")*6+(ПАСПОРТ!C128="капремонт")*5+(ПАСПОРТ!C128="установка")*4 +(ПАСПОРТ!C128="приобретение")*1)*10</f>
        <v>0</v>
      </c>
      <c r="AA51" s="168"/>
      <c r="AB51" s="168">
        <f>IF(ПАСПОРТ!D128="коммунальная инфраструктура",(ПАСПОРТ!C128="строительство")*3+(ПАСПОРТ!C128="реконструкция")*2+(ПАСПОРТ!C128="капремонт")*1,0)*10</f>
        <v>0</v>
      </c>
      <c r="AC51" s="168"/>
      <c r="AD51" s="168">
        <f>IF(ПАСПОРТ!D128="коммунальная инфраструктура",(ПАСПОРТ!C128="строительство")*4+(ПАСПОРТ!C128="реконструкция")*3+(ПАСПОРТ!C128="капремонт")*2,0)*10</f>
        <v>0</v>
      </c>
      <c r="AE51" s="168"/>
    </row>
    <row r="52" spans="1:31" s="159" customFormat="1" ht="13.5" customHeight="1" x14ac:dyDescent="0.25">
      <c r="A52" s="168" t="str">
        <f t="shared" si="0"/>
        <v/>
      </c>
      <c r="B52" s="168"/>
      <c r="C52" s="168"/>
      <c r="D52" s="168"/>
      <c r="E52" s="168"/>
      <c r="F52" s="168"/>
      <c r="G52" s="168"/>
      <c r="H52" s="168">
        <f>IF('Соответствие проекта критериям '!E23&gt;1,(IF(ПАСПОРТ!H129="да",ROUNDUP((ПАСПОРТ!G129-ПАСПОРТ!F129+1)/2,0),ПАСПОРТ!G129-ПАСПОРТ!F129+1)),ПАСПОРТ!G129-ПАСПОРТ!F129+1)</f>
        <v>1</v>
      </c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>
        <f>((ПАСПОРТ!C129="строительство")*7+(ПАСПОРТ!C129="реконструкция")*6+(ПАСПОРТ!C129="капремонт")*5+(ПАСПОРТ!C129="установка")*4 +(ПАСПОРТ!C129="приобретение")*1)*10</f>
        <v>0</v>
      </c>
      <c r="AA52" s="168"/>
      <c r="AB52" s="168">
        <f>IF(ПАСПОРТ!D129="коммунальная инфраструктура",(ПАСПОРТ!C129="строительство")*3+(ПАСПОРТ!C129="реконструкция")*2+(ПАСПОРТ!C129="капремонт")*1,0)*10</f>
        <v>0</v>
      </c>
      <c r="AC52" s="168"/>
      <c r="AD52" s="168">
        <f>IF(ПАСПОРТ!D129="коммунальная инфраструктура",(ПАСПОРТ!C129="строительство")*4+(ПАСПОРТ!C129="реконструкция")*3+(ПАСПОРТ!C129="капремонт")*2,0)*10</f>
        <v>0</v>
      </c>
      <c r="AE52" s="168"/>
    </row>
    <row r="53" spans="1:31" s="159" customFormat="1" ht="13.5" customHeight="1" x14ac:dyDescent="0.25">
      <c r="A53" s="168" t="str">
        <f t="shared" si="0"/>
        <v/>
      </c>
      <c r="B53" s="168"/>
      <c r="C53" s="168"/>
      <c r="D53" s="168"/>
      <c r="E53" s="168"/>
      <c r="F53" s="168"/>
      <c r="G53" s="168"/>
      <c r="H53" s="168">
        <f>IF('Соответствие проекта критериям '!E24&gt;1,(IF(ПАСПОРТ!H130="да",ROUNDUP((ПАСПОРТ!G130-ПАСПОРТ!F130+1)/2,0),ПАСПОРТ!G130-ПАСПОРТ!F130+1)),ПАСПОРТ!G130-ПАСПОРТ!F130+1)</f>
        <v>1</v>
      </c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>
        <f>((ПАСПОРТ!C130="строительство")*7+(ПАСПОРТ!C130="реконструкция")*6+(ПАСПОРТ!C130="капремонт")*5+(ПАСПОРТ!C130="установка")*4 +(ПАСПОРТ!C130="приобретение")*1)*10</f>
        <v>0</v>
      </c>
      <c r="AA53" s="168"/>
      <c r="AB53" s="168">
        <f>IF(ПАСПОРТ!D130="коммунальная инфраструктура",(ПАСПОРТ!C130="строительство")*3+(ПАСПОРТ!C130="реконструкция")*2+(ПАСПОРТ!C130="капремонт")*1,0)*10</f>
        <v>0</v>
      </c>
      <c r="AC53" s="168"/>
      <c r="AD53" s="168">
        <f>IF(ПАСПОРТ!D130="коммунальная инфраструктура",(ПАСПОРТ!C130="строительство")*4+(ПАСПОРТ!C130="реконструкция")*3+(ПАСПОРТ!C130="капремонт")*2,0)*10</f>
        <v>0</v>
      </c>
      <c r="AE53" s="168"/>
    </row>
    <row r="54" spans="1:31" s="159" customFormat="1" ht="13.5" customHeight="1" x14ac:dyDescent="0.25">
      <c r="A54" s="168"/>
      <c r="B54" s="168"/>
      <c r="C54" s="168"/>
      <c r="D54" s="168"/>
      <c r="E54" s="168"/>
      <c r="F54" s="168"/>
      <c r="G54" s="168"/>
      <c r="H54" s="168">
        <f>IF('Соответствие проекта критериям '!E25&gt;1,(IF(ПАСПОРТ!H131="да",ROUNDUP((ПАСПОРТ!G131-ПАСПОРТ!F131+1)/2,0),ПАСПОРТ!G131-ПАСПОРТ!F131+1)),ПАСПОРТ!G131-ПАСПОРТ!F131+1)</f>
        <v>2</v>
      </c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8" sqref="B8"/>
    </sheetView>
  </sheetViews>
  <sheetFormatPr defaultRowHeight="15" x14ac:dyDescent="0.25"/>
  <cols>
    <col min="1" max="1" width="30.28515625" bestFit="1" customWidth="1"/>
  </cols>
  <sheetData>
    <row r="1" spans="1:1" x14ac:dyDescent="0.25">
      <c r="A1" s="156" t="s">
        <v>487</v>
      </c>
    </row>
    <row r="2" spans="1:1" x14ac:dyDescent="0.25">
      <c r="A2" s="157" t="s">
        <v>488</v>
      </c>
    </row>
    <row r="3" spans="1:1" s="1" customFormat="1" x14ac:dyDescent="0.25">
      <c r="A3" s="157" t="s">
        <v>492</v>
      </c>
    </row>
    <row r="4" spans="1:1" x14ac:dyDescent="0.25">
      <c r="A4" s="157" t="s">
        <v>489</v>
      </c>
    </row>
    <row r="5" spans="1:1" x14ac:dyDescent="0.25">
      <c r="A5" s="157" t="s">
        <v>490</v>
      </c>
    </row>
    <row r="6" spans="1:1" ht="15.75" thickBot="1" x14ac:dyDescent="0.3">
      <c r="A6" s="158" t="s">
        <v>491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" sqref="G3:G13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</vt:lpstr>
      <vt:lpstr>Соответствие проекта критериям </vt:lpstr>
      <vt:lpstr>Отраслевые направления </vt:lpstr>
      <vt:lpstr>Лист1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Рыжова Полина Алексеевна</dc:creator>
  <cp:lastModifiedBy>Александр Рыбалко</cp:lastModifiedBy>
  <cp:lastPrinted>2021-01-26T13:10:31Z</cp:lastPrinted>
  <dcterms:created xsi:type="dcterms:W3CDTF">2020-03-02T16:23:53Z</dcterms:created>
  <dcterms:modified xsi:type="dcterms:W3CDTF">2021-02-15T14:08:53Z</dcterms:modified>
</cp:coreProperties>
</file>